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85" activeTab="0"/>
  </bookViews>
  <sheets>
    <sheet name="FAQA 1" sheetId="1" r:id="rId1"/>
    <sheet name="Aktivet" sheetId="2" r:id="rId2"/>
    <sheet name="Pasivet" sheetId="3" r:id="rId3"/>
    <sheet name="PASH" sheetId="4" r:id="rId4"/>
    <sheet name="Fluksit Monetar" sheetId="5" r:id="rId5"/>
    <sheet name="Levizja kapitale" sheetId="6" r:id="rId6"/>
    <sheet name="Anekse " sheetId="7" r:id="rId7"/>
  </sheets>
  <definedNames>
    <definedName name="_xlnm.Print_Area" localSheetId="1">'Aktivet'!$1:$46</definedName>
    <definedName name="_xlnm.Print_Area" localSheetId="4">'Fluksit Monetar'!$A$2:$E$40</definedName>
    <definedName name="_xlnm.Print_Area" localSheetId="5">'Levizja kapitale'!$A$1:$H$16</definedName>
    <definedName name="_xlnm.Print_Area" localSheetId="3">'PASH'!$A$2:$D$35</definedName>
    <definedName name="_xlnm.Print_Area" localSheetId="2">'Pasivet'!$A$2:$E$44</definedName>
  </definedNames>
  <calcPr fullCalcOnLoad="1"/>
</workbook>
</file>

<file path=xl/sharedStrings.xml><?xml version="1.0" encoding="utf-8"?>
<sst xmlns="http://schemas.openxmlformats.org/spreadsheetml/2006/main" count="409" uniqueCount="311">
  <si>
    <t>Nr</t>
  </si>
  <si>
    <t>A K T I V E T</t>
  </si>
  <si>
    <t>Shenime</t>
  </si>
  <si>
    <t>Periudha</t>
  </si>
  <si>
    <t xml:space="preserve">Periudha </t>
  </si>
  <si>
    <t>Raportuese</t>
  </si>
  <si>
    <t>Para ardhese</t>
  </si>
  <si>
    <t>I</t>
  </si>
  <si>
    <t>AKTIVET AFATSHKURTRA</t>
  </si>
  <si>
    <t>1.  Aktivet Monetare</t>
  </si>
  <si>
    <t>a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</si>
  <si>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</si>
  <si>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</si>
  <si>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</si>
  <si>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</si>
  <si>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>b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</si>
  <si>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</si>
  <si>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</si>
  <si>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</si>
  <si>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</si>
  <si>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</si>
  <si>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</si>
  <si>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 xml:space="preserve">       -</t>
  </si>
  <si>
    <t>4. Inventari</t>
  </si>
  <si>
    <t>c</t>
  </si>
  <si>
    <t xml:space="preserve">       - Lendet e para</t>
  </si>
  <si>
    <t xml:space="preserve">       - Inventari I imet</t>
  </si>
  <si>
    <t xml:space="preserve">       - Prodhim ne proces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</si>
  <si>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</si>
  <si>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</si>
  <si>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</si>
  <si>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</si>
  <si>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</si>
  <si>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</si>
  <si>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</si>
  <si>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 xml:space="preserve">       -Shpenzime te periudhave te ardhme</t>
  </si>
  <si>
    <t>II</t>
  </si>
  <si>
    <t>AKTIVET AFAT GJATA</t>
  </si>
  <si>
    <t>1.Investimet financiare afatgjata</t>
  </si>
  <si>
    <t>2.Aktivet afatgjata materiale</t>
  </si>
  <si>
    <t>d</t>
  </si>
  <si>
    <t xml:space="preserve">       - Toka</t>
  </si>
  <si>
    <t xml:space="preserve">       - Ndertesa</t>
  </si>
  <si>
    <t xml:space="preserve">       - Makineri e pajisje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</si>
  <si>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</si>
  <si>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</si>
  <si>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</si>
  <si>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</si>
  <si>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</si>
  <si>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</si>
  <si>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</si>
  <si>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</si>
  <si>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</si>
  <si>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</si>
  <si>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</si>
  <si>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</si>
  <si>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</si>
  <si>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</si>
  <si>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</si>
  <si>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</si>
  <si>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</si>
  <si>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</si>
  <si>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</si>
  <si>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</si>
  <si>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</si>
  <si>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</si>
  <si>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Dividente per tu paguar</t>
  </si>
  <si>
    <t>4. Grantet dhe te ardhurat e shtyra</t>
  </si>
  <si>
    <t>5. Provizionet afatshkurtera</t>
  </si>
  <si>
    <t>f</t>
  </si>
  <si>
    <t>PASIVET AFATGJATA</t>
  </si>
  <si>
    <t>1.Huate afatgjate</t>
  </si>
  <si>
    <t xml:space="preserve">       - Hua, bono dhe detyrime nga qeraja financiare</t>
  </si>
  <si>
    <t xml:space="preserve">       - Bono te konvertueshme</t>
  </si>
  <si>
    <t>2.Huamarrje te tjera afatgjata</t>
  </si>
  <si>
    <t>3.Grantet dhe te ardhurat e shtyra</t>
  </si>
  <si>
    <t>4. Provizionet afatgjata</t>
  </si>
  <si>
    <t>TOTALI I PASIVEVE ( I + II )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</si>
  <si>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</si>
  <si>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</si>
  <si>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</si>
  <si>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</si>
  <si>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</si>
  <si>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</si>
  <si>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</si>
  <si>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</si>
  <si>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</si>
  <si>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</si>
  <si>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</si>
  <si>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</si>
  <si>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</si>
  <si>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</si>
  <si>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</si>
  <si>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</si>
  <si>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</si>
  <si>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Materialet e konsumuara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</si>
  <si>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</si>
  <si>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</si>
  <si>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</si>
  <si>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</si>
  <si>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Shpenzime te tjer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</si>
  <si>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</si>
  <si>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</si>
  <si>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</si>
  <si>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</si>
  <si>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</si>
  <si>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</si>
  <si>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</si>
  <si>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</si>
  <si>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</si>
  <si>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</si>
  <si>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</si>
  <si>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tatimit mbi fitimin</t>
  </si>
  <si>
    <t>1.Fitimi (Humbja) neto e vitit financiar(14-15)</t>
  </si>
  <si>
    <t>Elementee e pasqyrave te konsiliduara</t>
  </si>
  <si>
    <t>Pasqyra e Fluksit Monetar - Metoda Indirekte</t>
  </si>
  <si>
    <t xml:space="preserve">       Rregullime per</t>
  </si>
  <si>
    <t>Amortizimin</t>
  </si>
  <si>
    <t>Te ardhura te tjera</t>
  </si>
  <si>
    <t>Te ardhura nga investimet</t>
  </si>
  <si>
    <t>Shpenzimet per interesa</t>
  </si>
  <si>
    <t xml:space="preserve">       Rritje/renje tepric kerkes arketushme</t>
  </si>
  <si>
    <t xml:space="preserve">       Rritje/renje ne tepricen e inventarit</t>
  </si>
  <si>
    <t xml:space="preserve">       Rritje/renje ne tepricen e detyrimeve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</si>
  <si>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</si>
  <si>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</si>
  <si>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</si>
  <si>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</si>
  <si>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</si>
  <si>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</si>
  <si>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</si>
  <si>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</si>
  <si>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</si>
  <si>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</si>
  <si>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 xml:space="preserve">       Te ardhura nga emetimi I kapitalit aksioner</t>
  </si>
  <si>
    <t xml:space="preserve">       Te ardhura nga huamarrjet afatgjata</t>
  </si>
  <si>
    <t xml:space="preserve">       Dividente te paguar</t>
  </si>
  <si>
    <t xml:space="preserve">       MM neto e perdorur ne veprimtarite financiare</t>
  </si>
  <si>
    <t>Rritja/Renja neto e mjeteve monetare</t>
  </si>
  <si>
    <t>Kapitali aksioner</t>
  </si>
  <si>
    <t>Primi aksionit</t>
  </si>
  <si>
    <t>A</t>
  </si>
  <si>
    <t>Efekti ndryshimeve ne politikat kontabel</t>
  </si>
  <si>
    <t>B</t>
  </si>
  <si>
    <t>Fitimi neto per periudhen kontabel</t>
  </si>
  <si>
    <t>Dividentet e paguar</t>
  </si>
  <si>
    <t>Rritje e rezerves se kapitalit</t>
  </si>
  <si>
    <t>Emetimi I aksioneve</t>
  </si>
  <si>
    <t>III</t>
  </si>
  <si>
    <t>TOTALI</t>
  </si>
  <si>
    <t xml:space="preserve"> Fluksi monetar nga aktivitete financiare</t>
  </si>
  <si>
    <t xml:space="preserve">    Fluksi monetar nga veprimtarite investuese</t>
  </si>
  <si>
    <t xml:space="preserve"> Mjetet monetare ne fillim te periudhes kontabel</t>
  </si>
  <si>
    <t xml:space="preserve"> Mjetet monetare ne fund te periudhes kontabel</t>
  </si>
  <si>
    <t>Aksione thesari</t>
  </si>
  <si>
    <t>Rezerva statist.ligjore</t>
  </si>
  <si>
    <t xml:space="preserve">Fitimi i pashperndare </t>
  </si>
  <si>
    <t>Fluksi parave nga veprimtaria e shfryteimit</t>
  </si>
  <si>
    <t xml:space="preserve">       Diferenca konvertimi</t>
  </si>
  <si>
    <t xml:space="preserve"> </t>
  </si>
  <si>
    <t>Pasqyra e Fluksit Monetar - Metoda Indirekte  viti 2010</t>
  </si>
  <si>
    <t>Pasqyra Financiare te Vitit  2010</t>
  </si>
  <si>
    <t>Pasqyra e te Ardhurave dhe Shpenzimeve  VITI 2010</t>
  </si>
  <si>
    <t>PASQYRA LEVIZJES KAPITALEVE TE VETA PER PERIUDHEN  01 janar 2010-31 DHJETORIT 2010</t>
  </si>
  <si>
    <t>Pozicioni me 01 dhjetor 2010____</t>
  </si>
  <si>
    <t>Pozicioni I Rregulluar  01.01.2010</t>
  </si>
  <si>
    <t>Pozicioni me 31 dhjetor 2010</t>
  </si>
  <si>
    <t>Pozicioni me 31 dhjetor 2011</t>
  </si>
  <si>
    <t xml:space="preserve">       -Sigurime shoqerore </t>
  </si>
  <si>
    <t xml:space="preserve">       - Kliente te mbi paguar</t>
  </si>
  <si>
    <t>Humbje-fitime nga kembimet valutore</t>
  </si>
  <si>
    <t xml:space="preserve">       Fitimi nga veprimtaria e shfrytezimit para Tatimit</t>
  </si>
  <si>
    <t xml:space="preserve">       Pagesat e detyrimeve te huave afatshkurtera</t>
  </si>
  <si>
    <t>Kompesime detyrimesh tatimore nga tatim fitimi</t>
  </si>
  <si>
    <t>ENERGY PARTNESR-AL</t>
  </si>
  <si>
    <t xml:space="preserve">gjoba   </t>
  </si>
  <si>
    <t xml:space="preserve">Emertimi dhe Forma Ligjore </t>
  </si>
  <si>
    <t xml:space="preserve">NIPTI </t>
  </si>
  <si>
    <t xml:space="preserve">Adresa e Selise </t>
  </si>
  <si>
    <t>Data e krijimit</t>
  </si>
  <si>
    <t>Nr. I Regjistrit tregtar</t>
  </si>
  <si>
    <t>VEPRIMTARIA KRYESORE</t>
  </si>
  <si>
    <t xml:space="preserve">      PASQYRAT   FINANCIARE </t>
  </si>
  <si>
    <t>Ne zbatim te Standartit KOMBETAR TE Kontabilitetit  NR 2</t>
  </si>
  <si>
    <t>dhe  Ligjit Nr 9228 date 29.04.2004 "Per kontabilitetin dhe Pasqyrat Financiare</t>
  </si>
  <si>
    <t>VITI     2010</t>
  </si>
  <si>
    <t>Pasqyrat Financiare jane individuale     _______________________________________________</t>
  </si>
  <si>
    <t>Pasqyrat Financiare jane te konsoliduara       __________________________________________</t>
  </si>
  <si>
    <t>Pasqyrat Financiare jane te shprehura ne            ______________________________________</t>
  </si>
  <si>
    <t>Pasqyrat Financiare jane te rrumbullakosuar ne           __________________________________</t>
  </si>
  <si>
    <t xml:space="preserve">Periudha kontabel e pasqyrave Finaciare     </t>
  </si>
  <si>
    <t xml:space="preserve">           Nga     01.01.2010</t>
  </si>
  <si>
    <t xml:space="preserve">          Deri ne  31.12.2010</t>
  </si>
  <si>
    <t>Data e mbylljes se pasqyrave financiare                        _________20.3.2011</t>
  </si>
  <si>
    <t xml:space="preserve">               "ENERGY PARTNERS AL "</t>
  </si>
  <si>
    <t xml:space="preserve">                                              Rruga  ELBASANIT VILA 71 TIRANE</t>
  </si>
  <si>
    <t>28/09/2009</t>
  </si>
  <si>
    <t>FINANCIM  PROJEKTIM  NDERTIM DIGASH  HIDROCENTRALE</t>
  </si>
  <si>
    <t xml:space="preserve">PRODHIM SHITJE TE ENERGJISE ELEKTRIKE E TJERA </t>
  </si>
  <si>
    <t xml:space="preserve">   K92129030L</t>
  </si>
  <si>
    <t>PASQYRA PERMBLEDHESE E PAGESES SE SIGURIMEVE SHEN.SHOQERORE</t>
  </si>
  <si>
    <t>viti 2010</t>
  </si>
  <si>
    <t>Muaji</t>
  </si>
  <si>
    <t>NR.</t>
  </si>
  <si>
    <t xml:space="preserve">FONDI PAGAVE </t>
  </si>
  <si>
    <t xml:space="preserve">PAGA  PER </t>
  </si>
  <si>
    <t xml:space="preserve">PAGUAR </t>
  </si>
  <si>
    <t>GJITHSEJ</t>
  </si>
  <si>
    <t>SIGURIME.</t>
  </si>
  <si>
    <t>KONTRIBUTI</t>
  </si>
  <si>
    <t xml:space="preserve">TATIM </t>
  </si>
  <si>
    <t>PUNONJ.</t>
  </si>
  <si>
    <t>LLOG RITJE SIG.</t>
  </si>
  <si>
    <t>PUNEDHENESI</t>
  </si>
  <si>
    <t>PUNEMARESI</t>
  </si>
  <si>
    <t>SIG.SHOQEROR</t>
  </si>
  <si>
    <t>SHENDET</t>
  </si>
  <si>
    <t>GJITSEJ</t>
  </si>
  <si>
    <t>MBI TE ARDHURT</t>
  </si>
  <si>
    <t>JANAR</t>
  </si>
  <si>
    <t>SHKURT</t>
  </si>
  <si>
    <t xml:space="preserve">MARS </t>
  </si>
  <si>
    <t>PRILL</t>
  </si>
  <si>
    <t>MAJ</t>
  </si>
  <si>
    <t>QERSHOR</t>
  </si>
  <si>
    <t>KORRIK</t>
  </si>
  <si>
    <t>GUSHTE</t>
  </si>
  <si>
    <t>SHTATOR</t>
  </si>
  <si>
    <t>TETOR</t>
  </si>
  <si>
    <t>NENTOR</t>
  </si>
  <si>
    <t>DHJETOR</t>
  </si>
  <si>
    <t>Shoqeria ENERGY PARTNERS AL</t>
  </si>
  <si>
    <t>NIPT: K92129030I</t>
  </si>
  <si>
    <t>Aktivet Afatgjata Materiale  me vlere fillestare   2010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</si>
  <si>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</si>
  <si>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</si>
  <si>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</si>
  <si>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</si>
  <si>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</si>
  <si>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</si>
  <si>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</si>
  <si>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</si>
  <si>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</si>
  <si>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</si>
  <si>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</si>
  <si>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Aktive ne proces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</si>
  <si>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</si>
  <si>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</si>
  <si>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</si>
  <si>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</si>
  <si>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</si>
  <si>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SHOQERIA ENERGY PARTNERS AL</t>
  </si>
  <si>
    <t>NIPTI K92129030I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</si>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</sst>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</numFmts>
  <fonts count="76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8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0"/>
    </font>
    <font>
      <sz val="11"/>
      <color indexed="12"/>
      <name val="Arial Narrow"/>
      <family val="0"/>
    </font>
    <font>
      <sz val="11"/>
      <name val="Arial"/>
      <family val="0"/>
    </font>
    <font>
      <b/>
      <sz val="11"/>
      <name val="Arial Narrow"/>
      <family val="2"/>
    </font>
    <font>
      <sz val="11"/>
      <name val="Arial Narrow"/>
      <family val="0"/>
    </font>
    <font>
      <b/>
      <u val="single"/>
      <sz val="11"/>
      <color indexed="12"/>
      <name val="Arial Narrow"/>
      <family val="0"/>
    </font>
    <font>
      <b/>
      <sz val="11"/>
      <color indexed="12"/>
      <name val="Arial"/>
      <family val="2"/>
    </font>
    <font>
      <b/>
      <u val="single"/>
      <sz val="11"/>
      <name val="Arial Narrow"/>
      <family val="0"/>
    </font>
    <font>
      <u val="single"/>
      <sz val="11"/>
      <name val="Arial Narrow"/>
      <family val="0"/>
    </font>
    <font>
      <b/>
      <u val="single"/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 Tur"/>
      <family val="2"/>
    </font>
    <font>
      <b/>
      <sz val="11"/>
      <color indexed="12"/>
      <name val="Arial Tur"/>
      <family val="2"/>
    </font>
    <font>
      <sz val="10"/>
      <color indexed="12"/>
      <name val="Arial"/>
      <family val="0"/>
    </font>
    <font>
      <u val="single"/>
      <sz val="8"/>
      <color indexed="12"/>
      <name val="Arial Narrow"/>
      <family val="0"/>
    </font>
    <font>
      <b/>
      <u val="single"/>
      <sz val="12"/>
      <color indexed="12"/>
      <name val="Arial Tur"/>
      <family val="2"/>
    </font>
    <font>
      <b/>
      <sz val="8"/>
      <color indexed="12"/>
      <name val="Arial Tur"/>
      <family val="2"/>
    </font>
    <font>
      <u val="single"/>
      <sz val="8"/>
      <name val="Arial Narrow"/>
      <family val="0"/>
    </font>
    <font>
      <b/>
      <sz val="36"/>
      <color indexed="12"/>
      <name val="Arial Narrow"/>
      <family val="2"/>
    </font>
    <font>
      <b/>
      <sz val="36"/>
      <color indexed="46"/>
      <name val="Arial Narrow"/>
      <family val="2"/>
    </font>
    <font>
      <b/>
      <sz val="36"/>
      <name val="Arial Narrow"/>
      <family val="2"/>
    </font>
    <font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3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42" applyNumberFormat="1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2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3" fontId="2" fillId="0" borderId="18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29" xfId="0" applyNumberForma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4" xfId="0" applyFont="1" applyFill="1" applyBorder="1" applyAlignment="1">
      <alignment horizontal="centerContinuous"/>
    </xf>
    <xf numFmtId="0" fontId="11" fillId="0" borderId="34" xfId="0" applyFont="1" applyFill="1" applyBorder="1" applyAlignment="1">
      <alignment horizontal="centerContinuous"/>
    </xf>
    <xf numFmtId="0" fontId="10" fillId="0" borderId="35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6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9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1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4" fontId="36" fillId="0" borderId="34" xfId="0" applyNumberFormat="1" applyFont="1" applyFill="1" applyBorder="1" applyAlignment="1">
      <alignment horizontal="centerContinuous"/>
    </xf>
    <xf numFmtId="3" fontId="0" fillId="0" borderId="11" xfId="0" applyNumberFormat="1" applyFont="1" applyBorder="1" applyAlignment="1">
      <alignment/>
    </xf>
    <xf numFmtId="179" fontId="2" fillId="0" borderId="0" xfId="42" applyNumberFormat="1" applyFont="1" applyAlignment="1">
      <alignment/>
    </xf>
    <xf numFmtId="179" fontId="37" fillId="33" borderId="24" xfId="42" applyNumberFormat="1" applyFont="1" applyFill="1" applyBorder="1" applyAlignment="1">
      <alignment/>
    </xf>
    <xf numFmtId="179" fontId="37" fillId="33" borderId="34" xfId="42" applyNumberFormat="1" applyFont="1" applyFill="1" applyBorder="1" applyAlignment="1">
      <alignment/>
    </xf>
    <xf numFmtId="179" fontId="37" fillId="33" borderId="25" xfId="42" applyNumberFormat="1" applyFont="1" applyFill="1" applyBorder="1" applyAlignment="1">
      <alignment/>
    </xf>
    <xf numFmtId="179" fontId="37" fillId="33" borderId="25" xfId="42" applyNumberFormat="1" applyFont="1" applyFill="1" applyBorder="1" applyAlignment="1">
      <alignment horizontal="center"/>
    </xf>
    <xf numFmtId="179" fontId="37" fillId="33" borderId="36" xfId="42" applyNumberFormat="1" applyFont="1" applyFill="1" applyBorder="1" applyAlignment="1">
      <alignment/>
    </xf>
    <xf numFmtId="179" fontId="37" fillId="33" borderId="35" xfId="42" applyNumberFormat="1" applyFont="1" applyFill="1" applyBorder="1" applyAlignment="1">
      <alignment/>
    </xf>
    <xf numFmtId="179" fontId="37" fillId="33" borderId="37" xfId="42" applyNumberFormat="1" applyFont="1" applyFill="1" applyBorder="1" applyAlignment="1">
      <alignment/>
    </xf>
    <xf numFmtId="179" fontId="37" fillId="33" borderId="17" xfId="42" applyNumberFormat="1" applyFont="1" applyFill="1" applyBorder="1" applyAlignment="1">
      <alignment/>
    </xf>
    <xf numFmtId="179" fontId="37" fillId="33" borderId="38" xfId="42" applyNumberFormat="1" applyFont="1" applyFill="1" applyBorder="1" applyAlignment="1">
      <alignment/>
    </xf>
    <xf numFmtId="179" fontId="37" fillId="33" borderId="39" xfId="42" applyNumberFormat="1" applyFont="1" applyFill="1" applyBorder="1" applyAlignment="1">
      <alignment/>
    </xf>
    <xf numFmtId="179" fontId="37" fillId="33" borderId="20" xfId="42" applyNumberFormat="1" applyFont="1" applyFill="1" applyBorder="1" applyAlignment="1">
      <alignment/>
    </xf>
    <xf numFmtId="179" fontId="0" fillId="0" borderId="30" xfId="42" applyNumberFormat="1" applyFont="1" applyBorder="1" applyAlignment="1">
      <alignment/>
    </xf>
    <xf numFmtId="179" fontId="0" fillId="0" borderId="31" xfId="42" applyNumberFormat="1" applyFont="1" applyBorder="1" applyAlignment="1">
      <alignment/>
    </xf>
    <xf numFmtId="179" fontId="0" fillId="0" borderId="40" xfId="42" applyNumberFormat="1" applyFont="1" applyBorder="1" applyAlignment="1">
      <alignment/>
    </xf>
    <xf numFmtId="179" fontId="0" fillId="0" borderId="25" xfId="42" applyNumberFormat="1" applyFont="1" applyBorder="1" applyAlignment="1">
      <alignment/>
    </xf>
    <xf numFmtId="179" fontId="0" fillId="0" borderId="41" xfId="42" applyNumberFormat="1" applyFont="1" applyBorder="1" applyAlignment="1">
      <alignment/>
    </xf>
    <xf numFmtId="179" fontId="0" fillId="0" borderId="36" xfId="42" applyNumberFormat="1" applyFont="1" applyBorder="1" applyAlignment="1">
      <alignment/>
    </xf>
    <xf numFmtId="179" fontId="0" fillId="0" borderId="34" xfId="42" applyNumberFormat="1" applyFont="1" applyBorder="1" applyAlignment="1">
      <alignment/>
    </xf>
    <xf numFmtId="179" fontId="0" fillId="34" borderId="42" xfId="42" applyNumberFormat="1" applyFont="1" applyFill="1" applyBorder="1" applyAlignment="1">
      <alignment/>
    </xf>
    <xf numFmtId="179" fontId="0" fillId="0" borderId="43" xfId="42" applyNumberFormat="1" applyFont="1" applyBorder="1" applyAlignment="1">
      <alignment/>
    </xf>
    <xf numFmtId="179" fontId="0" fillId="0" borderId="12" xfId="42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0" borderId="23" xfId="42" applyNumberFormat="1" applyFont="1" applyBorder="1" applyAlignment="1">
      <alignment/>
    </xf>
    <xf numFmtId="179" fontId="0" fillId="34" borderId="44" xfId="42" applyNumberFormat="1" applyFont="1" applyFill="1" applyBorder="1" applyAlignment="1">
      <alignment/>
    </xf>
    <xf numFmtId="179" fontId="0" fillId="0" borderId="45" xfId="42" applyNumberFormat="1" applyFont="1" applyBorder="1" applyAlignment="1">
      <alignment/>
    </xf>
    <xf numFmtId="179" fontId="0" fillId="0" borderId="13" xfId="42" applyNumberFormat="1" applyFont="1" applyBorder="1" applyAlignment="1">
      <alignment/>
    </xf>
    <xf numFmtId="179" fontId="0" fillId="0" borderId="14" xfId="42" applyNumberFormat="1" applyFont="1" applyBorder="1" applyAlignment="1">
      <alignment/>
    </xf>
    <xf numFmtId="179" fontId="0" fillId="0" borderId="46" xfId="42" applyNumberFormat="1" applyFont="1" applyBorder="1" applyAlignment="1">
      <alignment/>
    </xf>
    <xf numFmtId="179" fontId="0" fillId="34" borderId="47" xfId="42" applyNumberFormat="1" applyFont="1" applyFill="1" applyBorder="1" applyAlignment="1">
      <alignment/>
    </xf>
    <xf numFmtId="179" fontId="0" fillId="0" borderId="48" xfId="42" applyNumberFormat="1" applyFont="1" applyBorder="1" applyAlignment="1">
      <alignment/>
    </xf>
    <xf numFmtId="179" fontId="2" fillId="33" borderId="37" xfId="42" applyNumberFormat="1" applyFont="1" applyFill="1" applyBorder="1" applyAlignment="1">
      <alignment/>
    </xf>
    <xf numFmtId="179" fontId="2" fillId="33" borderId="38" xfId="42" applyNumberFormat="1" applyFont="1" applyFill="1" applyBorder="1" applyAlignment="1">
      <alignment/>
    </xf>
    <xf numFmtId="179" fontId="2" fillId="33" borderId="49" xfId="42" applyNumberFormat="1" applyFont="1" applyFill="1" applyBorder="1" applyAlignment="1">
      <alignment/>
    </xf>
    <xf numFmtId="179" fontId="2" fillId="33" borderId="10" xfId="42" applyNumberFormat="1" applyFont="1" applyFill="1" applyBorder="1" applyAlignment="1">
      <alignment/>
    </xf>
    <xf numFmtId="179" fontId="2" fillId="33" borderId="39" xfId="42" applyNumberFormat="1" applyFont="1" applyFill="1" applyBorder="1" applyAlignment="1">
      <alignment/>
    </xf>
    <xf numFmtId="179" fontId="2" fillId="33" borderId="50" xfId="42" applyNumberFormat="1" applyFont="1" applyFill="1" applyBorder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11" xfId="44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3" fontId="0" fillId="0" borderId="51" xfId="44" applyNumberFormat="1" applyBorder="1" applyAlignment="1">
      <alignment/>
    </xf>
    <xf numFmtId="0" fontId="0" fillId="0" borderId="52" xfId="0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0" fontId="41" fillId="0" borderId="53" xfId="0" applyFont="1" applyBorder="1" applyAlignment="1">
      <alignment horizontal="center" vertical="center"/>
    </xf>
    <xf numFmtId="3" fontId="41" fillId="0" borderId="53" xfId="44" applyNumberFormat="1" applyFont="1" applyBorder="1" applyAlignment="1">
      <alignment vertical="center"/>
    </xf>
    <xf numFmtId="3" fontId="41" fillId="0" borderId="54" xfId="44" applyNumberFormat="1" applyFont="1" applyBorder="1" applyAlignment="1">
      <alignment vertical="center"/>
    </xf>
    <xf numFmtId="0" fontId="7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51" xfId="0" applyFont="1" applyBorder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5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7">
      <selection activeCell="L24" sqref="L24"/>
    </sheetView>
  </sheetViews>
  <sheetFormatPr defaultColWidth="14.421875" defaultRowHeight="15" customHeight="1"/>
  <cols>
    <col min="1" max="1" width="3.7109375" style="0" customWidth="1"/>
    <col min="2" max="5" width="14.421875" style="0" customWidth="1"/>
    <col min="6" max="6" width="13.7109375" style="0" customWidth="1"/>
    <col min="7" max="7" width="15.28125" style="0" customWidth="1"/>
    <col min="8" max="8" width="14.421875" style="0" customWidth="1"/>
    <col min="9" max="10" width="14.421875" style="0" hidden="1" customWidth="1"/>
  </cols>
  <sheetData>
    <row r="1" spans="2:10" s="97" customFormat="1" ht="26.25" customHeight="1">
      <c r="B1" s="98" t="s">
        <v>176</v>
      </c>
      <c r="C1" s="99"/>
      <c r="D1" s="150" t="s">
        <v>194</v>
      </c>
      <c r="E1" s="100"/>
      <c r="F1" s="101"/>
      <c r="G1" s="102"/>
      <c r="H1" s="103"/>
      <c r="I1" s="104"/>
      <c r="J1" s="105"/>
    </row>
    <row r="2" spans="2:10" s="106" customFormat="1" ht="15" customHeight="1">
      <c r="B2" s="107" t="s">
        <v>177</v>
      </c>
      <c r="C2" s="108"/>
      <c r="D2" s="109" t="s">
        <v>199</v>
      </c>
      <c r="E2" s="110"/>
      <c r="F2" s="111"/>
      <c r="G2" s="112"/>
      <c r="H2" s="113"/>
      <c r="I2" s="114"/>
      <c r="J2" s="115"/>
    </row>
    <row r="3" spans="2:10" s="106" customFormat="1" ht="15" customHeight="1">
      <c r="B3" s="116" t="s">
        <v>178</v>
      </c>
      <c r="C3" s="117"/>
      <c r="D3" s="118" t="s">
        <v>195</v>
      </c>
      <c r="E3" s="118"/>
      <c r="F3" s="119"/>
      <c r="G3" s="120"/>
      <c r="H3" s="121"/>
      <c r="I3" s="122"/>
      <c r="J3" s="115"/>
    </row>
    <row r="4" spans="2:10" s="106" customFormat="1" ht="15" customHeight="1">
      <c r="B4" s="123" t="s">
        <v>179</v>
      </c>
      <c r="C4" s="121"/>
      <c r="D4" s="124"/>
      <c r="E4" s="124" t="s">
        <v>196</v>
      </c>
      <c r="F4" s="122"/>
      <c r="G4" s="125"/>
      <c r="H4" s="122"/>
      <c r="I4" s="122"/>
      <c r="J4" s="115"/>
    </row>
    <row r="5" spans="2:10" s="106" customFormat="1" ht="15" customHeight="1">
      <c r="B5" s="123" t="s">
        <v>180</v>
      </c>
      <c r="C5" s="121"/>
      <c r="D5" s="124"/>
      <c r="E5" s="126"/>
      <c r="F5" s="122"/>
      <c r="G5" s="125"/>
      <c r="H5" s="122"/>
      <c r="I5" s="122"/>
      <c r="J5" s="115"/>
    </row>
    <row r="6" spans="2:10" s="97" customFormat="1" ht="15" customHeight="1">
      <c r="B6" s="127" t="s">
        <v>181</v>
      </c>
      <c r="C6" s="128"/>
      <c r="D6" s="148" t="s">
        <v>197</v>
      </c>
      <c r="E6" s="129"/>
      <c r="F6" s="129"/>
      <c r="G6" s="130"/>
      <c r="H6" s="129"/>
      <c r="I6" s="129"/>
      <c r="J6" s="131"/>
    </row>
    <row r="7" spans="2:10" s="132" customFormat="1" ht="15" customHeight="1">
      <c r="B7" s="133"/>
      <c r="C7" s="134"/>
      <c r="D7" s="149" t="s">
        <v>198</v>
      </c>
      <c r="E7" s="135"/>
      <c r="F7" s="135"/>
      <c r="G7" s="136"/>
      <c r="H7" s="135"/>
      <c r="I7" s="135"/>
      <c r="J7" s="137"/>
    </row>
    <row r="8" spans="2:10" ht="15" customHeight="1">
      <c r="B8" s="138"/>
      <c r="C8" s="139"/>
      <c r="D8" s="139"/>
      <c r="E8" s="139"/>
      <c r="F8" s="139"/>
      <c r="G8" s="140"/>
      <c r="H8" s="139"/>
      <c r="I8" s="139"/>
      <c r="J8" s="40"/>
    </row>
    <row r="9" spans="2:10" ht="15" customHeight="1">
      <c r="B9" s="138"/>
      <c r="C9" s="139"/>
      <c r="D9" s="139"/>
      <c r="E9" s="139"/>
      <c r="F9" s="139"/>
      <c r="G9" s="140"/>
      <c r="H9" s="139"/>
      <c r="I9" s="139"/>
      <c r="J9" s="40"/>
    </row>
    <row r="10" spans="2:10" ht="15" customHeight="1">
      <c r="B10" s="138"/>
      <c r="C10" s="139"/>
      <c r="D10" s="139"/>
      <c r="E10" s="139"/>
      <c r="F10" s="139"/>
      <c r="G10" s="140"/>
      <c r="H10" s="139"/>
      <c r="I10" s="139"/>
      <c r="J10" s="40"/>
    </row>
    <row r="11" spans="2:10" ht="15" customHeight="1">
      <c r="B11" s="138"/>
      <c r="C11" s="139"/>
      <c r="D11" s="139"/>
      <c r="E11" s="139"/>
      <c r="F11" s="139"/>
      <c r="G11" s="140"/>
      <c r="H11" s="139"/>
      <c r="I11" s="139"/>
      <c r="J11" s="40"/>
    </row>
    <row r="12" spans="2:10" ht="15" customHeight="1">
      <c r="B12" s="138"/>
      <c r="C12" s="139"/>
      <c r="D12" s="139"/>
      <c r="E12" s="139"/>
      <c r="F12" s="139"/>
      <c r="G12" s="140"/>
      <c r="H12" s="139"/>
      <c r="I12" s="139"/>
      <c r="J12" s="40"/>
    </row>
    <row r="13" spans="2:10" ht="15" customHeight="1">
      <c r="B13" s="138"/>
      <c r="C13" s="139"/>
      <c r="D13" s="139"/>
      <c r="E13" s="139"/>
      <c r="F13" s="139"/>
      <c r="G13" s="140"/>
      <c r="H13" s="139"/>
      <c r="I13" s="139"/>
      <c r="J13" s="40"/>
    </row>
    <row r="14" spans="2:10" ht="15" customHeight="1">
      <c r="B14" s="138"/>
      <c r="C14" s="139"/>
      <c r="D14" s="139"/>
      <c r="E14" s="139"/>
      <c r="F14" s="139"/>
      <c r="G14" s="140"/>
      <c r="H14" s="139"/>
      <c r="I14" s="139"/>
      <c r="J14" s="40"/>
    </row>
    <row r="15" spans="2:10" ht="15" customHeight="1">
      <c r="B15" s="138"/>
      <c r="C15" s="139"/>
      <c r="D15" s="141"/>
      <c r="E15" s="139"/>
      <c r="F15" s="139"/>
      <c r="G15" s="140"/>
      <c r="H15" s="139"/>
      <c r="I15" s="139"/>
      <c r="J15" s="40"/>
    </row>
    <row r="16" spans="2:10" ht="42.75" customHeight="1">
      <c r="B16" s="142" t="s">
        <v>182</v>
      </c>
      <c r="C16" s="141"/>
      <c r="D16" s="33"/>
      <c r="E16" s="141"/>
      <c r="F16" s="141"/>
      <c r="G16" s="143"/>
      <c r="H16" s="144"/>
      <c r="I16" s="139"/>
      <c r="J16" s="40"/>
    </row>
    <row r="17" spans="2:10" ht="15" customHeight="1">
      <c r="B17" s="138"/>
      <c r="C17" s="33" t="s">
        <v>183</v>
      </c>
      <c r="D17" s="33"/>
      <c r="E17" s="33"/>
      <c r="F17" s="33"/>
      <c r="G17" s="40"/>
      <c r="H17" s="33"/>
      <c r="I17" s="139"/>
      <c r="J17" s="40"/>
    </row>
    <row r="18" spans="2:10" ht="15" customHeight="1">
      <c r="B18" s="138"/>
      <c r="C18" s="33" t="s">
        <v>184</v>
      </c>
      <c r="D18" s="33"/>
      <c r="E18" s="33"/>
      <c r="F18" s="33"/>
      <c r="G18" s="40"/>
      <c r="H18" s="33"/>
      <c r="I18" s="139"/>
      <c r="J18" s="40"/>
    </row>
    <row r="19" spans="2:10" ht="40.5" customHeight="1">
      <c r="B19" s="138"/>
      <c r="C19" s="33"/>
      <c r="D19" s="141" t="s">
        <v>185</v>
      </c>
      <c r="E19" s="33"/>
      <c r="F19" s="33"/>
      <c r="G19" s="40"/>
      <c r="H19" s="33"/>
      <c r="I19" s="139"/>
      <c r="J19" s="40"/>
    </row>
    <row r="20" spans="2:10" s="33" customFormat="1" ht="15" customHeight="1">
      <c r="B20" s="138"/>
      <c r="C20" s="139"/>
      <c r="D20" s="145"/>
      <c r="E20" s="139"/>
      <c r="F20" s="139"/>
      <c r="G20" s="140"/>
      <c r="H20" s="139"/>
      <c r="I20" s="139"/>
      <c r="J20" s="40"/>
    </row>
    <row r="21" spans="2:10" s="33" customFormat="1" ht="15" customHeight="1">
      <c r="B21" s="138"/>
      <c r="C21" s="139"/>
      <c r="D21" s="145"/>
      <c r="E21" s="139"/>
      <c r="F21" s="139"/>
      <c r="G21" s="140"/>
      <c r="H21" s="139"/>
      <c r="I21" s="139"/>
      <c r="J21" s="40"/>
    </row>
    <row r="22" spans="2:10" s="33" customFormat="1" ht="15" customHeight="1">
      <c r="B22" s="138"/>
      <c r="C22" s="146"/>
      <c r="D22" s="145"/>
      <c r="E22" s="145"/>
      <c r="F22" s="147"/>
      <c r="G22" s="140"/>
      <c r="H22" s="139"/>
      <c r="I22" s="139"/>
      <c r="J22" s="40"/>
    </row>
    <row r="23" spans="2:10" s="33" customFormat="1" ht="15" customHeight="1">
      <c r="B23" s="138"/>
      <c r="C23" s="146"/>
      <c r="D23" s="145"/>
      <c r="E23" s="145"/>
      <c r="F23" s="147"/>
      <c r="G23" s="140"/>
      <c r="H23" s="139"/>
      <c r="I23" s="139"/>
      <c r="J23" s="40"/>
    </row>
    <row r="24" spans="2:10" s="33" customFormat="1" ht="15" customHeight="1">
      <c r="B24" s="138"/>
      <c r="C24" s="146"/>
      <c r="D24" s="145"/>
      <c r="E24" s="145"/>
      <c r="F24" s="147"/>
      <c r="G24" s="140"/>
      <c r="H24" s="139"/>
      <c r="I24" s="139"/>
      <c r="J24" s="40"/>
    </row>
    <row r="25" spans="2:10" s="33" customFormat="1" ht="15" customHeight="1">
      <c r="B25" s="138"/>
      <c r="C25" s="146"/>
      <c r="D25" s="145"/>
      <c r="E25" s="145"/>
      <c r="F25" s="147"/>
      <c r="G25" s="140"/>
      <c r="H25" s="139"/>
      <c r="I25" s="139"/>
      <c r="J25" s="40"/>
    </row>
    <row r="26" spans="2:10" s="33" customFormat="1" ht="15" customHeight="1">
      <c r="B26" s="138"/>
      <c r="C26" s="146"/>
      <c r="E26" s="145"/>
      <c r="F26" s="147"/>
      <c r="G26" s="140"/>
      <c r="H26" s="139"/>
      <c r="I26" s="139"/>
      <c r="J26" s="40"/>
    </row>
    <row r="27" spans="2:10" s="33" customFormat="1" ht="15" customHeight="1">
      <c r="B27" s="32" t="s">
        <v>186</v>
      </c>
      <c r="G27" s="40"/>
      <c r="J27" s="40"/>
    </row>
    <row r="28" spans="2:10" s="33" customFormat="1" ht="15" customHeight="1">
      <c r="B28" s="32" t="s">
        <v>187</v>
      </c>
      <c r="G28" s="40"/>
      <c r="J28" s="40"/>
    </row>
    <row r="29" spans="2:10" s="33" customFormat="1" ht="15" customHeight="1">
      <c r="B29" s="32" t="s">
        <v>188</v>
      </c>
      <c r="G29" s="40"/>
      <c r="J29" s="40"/>
    </row>
    <row r="30" spans="2:10" ht="15" customHeight="1">
      <c r="B30" s="32" t="s">
        <v>189</v>
      </c>
      <c r="C30" s="33"/>
      <c r="D30" s="33"/>
      <c r="E30" s="33"/>
      <c r="F30" s="33"/>
      <c r="G30" s="40"/>
      <c r="H30" s="33"/>
      <c r="I30" s="33"/>
      <c r="J30" s="40"/>
    </row>
    <row r="31" spans="2:10" ht="15" customHeight="1">
      <c r="B31" s="32"/>
      <c r="C31" s="33"/>
      <c r="D31" s="33"/>
      <c r="E31" s="33"/>
      <c r="F31" s="33"/>
      <c r="G31" s="40"/>
      <c r="H31" s="33"/>
      <c r="I31" s="33"/>
      <c r="J31" s="40"/>
    </row>
    <row r="32" spans="2:10" ht="15" customHeight="1">
      <c r="B32" s="32"/>
      <c r="C32" s="33"/>
      <c r="D32" s="33"/>
      <c r="E32" s="33"/>
      <c r="F32" s="33"/>
      <c r="G32" s="40"/>
      <c r="H32" s="33"/>
      <c r="I32" s="33"/>
      <c r="J32" s="40"/>
    </row>
    <row r="33" spans="2:10" ht="15" customHeight="1">
      <c r="B33" s="32"/>
      <c r="C33" s="33"/>
      <c r="D33" s="33"/>
      <c r="E33" s="33"/>
      <c r="F33" s="33"/>
      <c r="G33" s="40"/>
      <c r="H33" s="33"/>
      <c r="I33" s="33"/>
      <c r="J33" s="40"/>
    </row>
    <row r="34" spans="2:10" ht="15" customHeight="1">
      <c r="B34" s="32" t="s">
        <v>190</v>
      </c>
      <c r="C34" s="33"/>
      <c r="D34" s="33"/>
      <c r="E34" s="33" t="s">
        <v>191</v>
      </c>
      <c r="F34" s="33"/>
      <c r="G34" s="40"/>
      <c r="H34" s="33"/>
      <c r="I34" s="33"/>
      <c r="J34" s="40"/>
    </row>
    <row r="35" spans="2:10" ht="15" customHeight="1">
      <c r="B35" s="32"/>
      <c r="C35" s="33"/>
      <c r="D35" s="33"/>
      <c r="E35" s="33" t="s">
        <v>192</v>
      </c>
      <c r="F35" s="33"/>
      <c r="G35" s="40"/>
      <c r="H35" s="33"/>
      <c r="I35" s="33"/>
      <c r="J35" s="40"/>
    </row>
    <row r="36" spans="2:10" ht="15" customHeight="1">
      <c r="B36" s="32" t="s">
        <v>193</v>
      </c>
      <c r="C36" s="33"/>
      <c r="D36" s="33"/>
      <c r="E36" s="33"/>
      <c r="F36" s="33"/>
      <c r="G36" s="40"/>
      <c r="H36" s="33"/>
      <c r="I36" s="33"/>
      <c r="J36" s="40"/>
    </row>
    <row r="37" spans="2:10" ht="15" customHeight="1">
      <c r="B37" s="32"/>
      <c r="C37" s="33"/>
      <c r="D37" s="33"/>
      <c r="E37" s="33"/>
      <c r="F37" s="33"/>
      <c r="G37" s="40"/>
      <c r="H37" s="33"/>
      <c r="I37" s="33"/>
      <c r="J37" s="40"/>
    </row>
    <row r="38" spans="2:10" ht="15" customHeight="1">
      <c r="B38" s="32"/>
      <c r="C38" s="33"/>
      <c r="D38" s="33"/>
      <c r="E38" s="33"/>
      <c r="F38" s="33"/>
      <c r="G38" s="40"/>
      <c r="H38" s="33"/>
      <c r="I38" s="33"/>
      <c r="J38" s="40"/>
    </row>
    <row r="39" spans="2:10" ht="20.25" customHeight="1" thickBot="1">
      <c r="B39" s="35"/>
      <c r="C39" s="36"/>
      <c r="D39" s="36"/>
      <c r="E39" s="36"/>
      <c r="F39" s="36"/>
      <c r="G39" s="41"/>
      <c r="H39" s="33"/>
      <c r="I39" s="36"/>
      <c r="J39" s="41"/>
    </row>
    <row r="40" ht="15" customHeight="1">
      <c r="H40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7"/>
  <sheetViews>
    <sheetView zoomScalePageLayoutView="0" workbookViewId="0" topLeftCell="B19">
      <selection activeCell="F30" sqref="F30"/>
    </sheetView>
  </sheetViews>
  <sheetFormatPr defaultColWidth="9.140625" defaultRowHeight="12.75"/>
  <cols>
    <col min="1" max="1" width="6.140625" style="0" customWidth="1"/>
    <col min="2" max="2" width="45.421875" style="0" customWidth="1"/>
    <col min="3" max="3" width="9.7109375" style="0" customWidth="1"/>
    <col min="4" max="4" width="19.57421875" style="0" customWidth="1"/>
    <col min="5" max="5" width="16.7109375" style="0" customWidth="1"/>
    <col min="6" max="6" width="46.8515625" style="0" customWidth="1"/>
    <col min="7" max="7" width="9.8515625" style="0" customWidth="1"/>
    <col min="9" max="9" width="9.7109375" style="0" customWidth="1"/>
  </cols>
  <sheetData>
    <row r="3" spans="2:5" ht="15" customHeight="1">
      <c r="B3" s="1" t="s">
        <v>161</v>
      </c>
      <c r="C3" s="2"/>
      <c r="D3" s="2" t="s">
        <v>174</v>
      </c>
      <c r="E3" s="3"/>
    </row>
    <row r="4" spans="4:5" ht="15" customHeight="1" thickBot="1">
      <c r="D4" s="3"/>
      <c r="E4" s="3"/>
    </row>
    <row r="5" spans="1:5" ht="15" customHeight="1">
      <c r="A5" s="44" t="s">
        <v>0</v>
      </c>
      <c r="B5" s="49" t="s">
        <v>1</v>
      </c>
      <c r="C5" s="50" t="s">
        <v>2</v>
      </c>
      <c r="D5" s="51" t="s">
        <v>3</v>
      </c>
      <c r="E5" s="52" t="s">
        <v>4</v>
      </c>
    </row>
    <row r="6" spans="1:5" ht="15" customHeight="1">
      <c r="A6" s="45"/>
      <c r="B6" s="53"/>
      <c r="C6" s="4"/>
      <c r="D6" s="5" t="s">
        <v>5</v>
      </c>
      <c r="E6" s="54" t="s">
        <v>6</v>
      </c>
    </row>
    <row r="7" spans="1:5" ht="15" customHeight="1">
      <c r="A7" s="46" t="s">
        <v>7</v>
      </c>
      <c r="B7" s="55" t="s">
        <v>8</v>
      </c>
      <c r="C7" s="8"/>
      <c r="D7" s="9">
        <f>D8+D11+D12+D20+D28+D29+D30</f>
        <v>17797219</v>
      </c>
      <c r="E7" s="56">
        <f>E8+E11+E12+E20+E28+E29+E30</f>
        <v>1301256</v>
      </c>
    </row>
    <row r="8" spans="1:6" ht="15" customHeight="1">
      <c r="A8" s="47"/>
      <c r="B8" s="57" t="s">
        <v>9</v>
      </c>
      <c r="C8" s="10" t="s">
        <v>10</v>
      </c>
      <c r="D8" s="12">
        <f>SUM(D9:D10)</f>
        <v>608214</v>
      </c>
      <c r="E8" s="58">
        <f>E9+E10</f>
        <v>604377</v>
      </c>
      <c r="F8" s="3"/>
    </row>
    <row r="9" spans="1:6" ht="15" customHeight="1">
      <c r="A9" s="47"/>
      <c r="B9" s="59" t="s">
        <v>11</v>
      </c>
      <c r="C9" s="10"/>
      <c r="D9" s="12">
        <v>49030</v>
      </c>
      <c r="E9" s="58"/>
      <c r="F9" s="3"/>
    </row>
    <row r="10" spans="1:6" ht="15" customHeight="1">
      <c r="A10" s="47"/>
      <c r="B10" s="59" t="s">
        <v>12</v>
      </c>
      <c r="C10" s="10"/>
      <c r="D10" s="12">
        <v>559184</v>
      </c>
      <c r="E10" s="58">
        <v>604377</v>
      </c>
      <c r="F10" s="3"/>
    </row>
    <row r="11" spans="1:6" ht="15" customHeight="1">
      <c r="A11" s="47"/>
      <c r="B11" s="27" t="s">
        <v>13</v>
      </c>
      <c r="C11" s="10"/>
      <c r="D11" s="12"/>
      <c r="E11" s="58"/>
      <c r="F11" s="3"/>
    </row>
    <row r="12" spans="1:6" ht="15" customHeight="1">
      <c r="A12" s="47"/>
      <c r="B12" s="27" t="s">
        <v>14</v>
      </c>
      <c r="C12" s="10" t="s">
        <v>15</v>
      </c>
      <c r="D12" s="12">
        <f>D13+D14+D15+D16+D17+D18+D19</f>
        <v>8257911</v>
      </c>
      <c r="E12" s="58">
        <f>E13+E14+E15+E16+E17+E18+E19</f>
        <v>696879</v>
      </c>
      <c r="F12" s="3"/>
    </row>
    <row r="13" spans="1:6" ht="15" customHeight="1">
      <c r="A13" s="47"/>
      <c r="B13" s="28" t="s">
        <v>16</v>
      </c>
      <c r="C13" s="10"/>
      <c r="D13" s="12"/>
      <c r="E13" s="58"/>
      <c r="F13" s="3"/>
    </row>
    <row r="14" spans="1:6" ht="15" customHeight="1">
      <c r="A14" s="47"/>
      <c r="B14" s="28" t="s">
        <v>17</v>
      </c>
      <c r="C14" s="10"/>
      <c r="D14" s="12"/>
      <c r="E14" s="58"/>
      <c r="F14" s="3"/>
    </row>
    <row r="15" spans="1:6" ht="15" customHeight="1">
      <c r="A15" s="47"/>
      <c r="B15" s="28" t="s">
        <v>18</v>
      </c>
      <c r="C15" s="10"/>
      <c r="D15" s="12">
        <v>48000</v>
      </c>
      <c r="E15" s="58"/>
      <c r="F15" s="3"/>
    </row>
    <row r="16" spans="1:6" ht="15" customHeight="1">
      <c r="A16" s="47"/>
      <c r="B16" s="28" t="s">
        <v>19</v>
      </c>
      <c r="C16" s="10"/>
      <c r="D16" s="12">
        <v>7513033</v>
      </c>
      <c r="E16" s="58"/>
      <c r="F16" s="3"/>
    </row>
    <row r="17" spans="1:6" ht="15" customHeight="1">
      <c r="A17" s="47"/>
      <c r="B17" s="28" t="s">
        <v>20</v>
      </c>
      <c r="C17" s="10"/>
      <c r="D17" s="12"/>
      <c r="E17" s="58"/>
      <c r="F17" s="3"/>
    </row>
    <row r="18" spans="1:6" ht="15" customHeight="1">
      <c r="A18" s="47"/>
      <c r="B18" s="28" t="s">
        <v>21</v>
      </c>
      <c r="C18" s="10"/>
      <c r="D18" s="12">
        <v>696878</v>
      </c>
      <c r="E18" s="58">
        <v>696879</v>
      </c>
      <c r="F18" s="3"/>
    </row>
    <row r="19" spans="1:6" ht="15" customHeight="1">
      <c r="A19" s="47"/>
      <c r="B19" s="28" t="s">
        <v>168</v>
      </c>
      <c r="C19" s="10"/>
      <c r="D19" s="12"/>
      <c r="E19" s="58"/>
      <c r="F19" s="3"/>
    </row>
    <row r="20" spans="1:6" ht="15" customHeight="1">
      <c r="A20" s="47"/>
      <c r="B20" s="27" t="s">
        <v>23</v>
      </c>
      <c r="C20" s="10" t="s">
        <v>24</v>
      </c>
      <c r="D20" s="12">
        <f>SUM(D21:D27)</f>
        <v>0</v>
      </c>
      <c r="E20" s="58">
        <f>SUM(E21:E27)</f>
        <v>0</v>
      </c>
      <c r="F20" s="3"/>
    </row>
    <row r="21" spans="1:6" ht="15" customHeight="1">
      <c r="A21" s="47"/>
      <c r="B21" s="28" t="s">
        <v>25</v>
      </c>
      <c r="C21" s="10"/>
      <c r="D21" s="12"/>
      <c r="E21" s="58"/>
      <c r="F21" s="3"/>
    </row>
    <row r="22" spans="1:6" ht="15" customHeight="1">
      <c r="A22" s="47"/>
      <c r="B22" s="28" t="s">
        <v>26</v>
      </c>
      <c r="C22" s="10"/>
      <c r="D22" s="12"/>
      <c r="E22" s="58"/>
      <c r="F22" s="3"/>
    </row>
    <row r="23" spans="1:6" ht="15" customHeight="1">
      <c r="A23" s="47"/>
      <c r="B23" s="28" t="s">
        <v>27</v>
      </c>
      <c r="C23" s="10"/>
      <c r="D23" s="12"/>
      <c r="E23" s="58"/>
      <c r="F23" s="3"/>
    </row>
    <row r="24" spans="1:6" ht="15" customHeight="1">
      <c r="A24" s="47"/>
      <c r="B24" s="28" t="s">
        <v>28</v>
      </c>
      <c r="C24" s="10"/>
      <c r="D24" s="12"/>
      <c r="E24" s="58"/>
      <c r="F24" s="3"/>
    </row>
    <row r="25" spans="1:6" ht="15" customHeight="1">
      <c r="A25" s="47"/>
      <c r="B25" s="28" t="s">
        <v>29</v>
      </c>
      <c r="C25" s="10"/>
      <c r="D25" s="12"/>
      <c r="E25" s="58"/>
      <c r="F25" s="3"/>
    </row>
    <row r="26" spans="1:6" ht="15" customHeight="1">
      <c r="A26" s="47"/>
      <c r="B26" s="28" t="s">
        <v>30</v>
      </c>
      <c r="C26" s="10"/>
      <c r="D26" s="12"/>
      <c r="E26" s="58"/>
      <c r="F26" s="3"/>
    </row>
    <row r="27" spans="1:6" ht="15" customHeight="1">
      <c r="A27" s="47"/>
      <c r="B27" s="28" t="s">
        <v>31</v>
      </c>
      <c r="C27" s="10"/>
      <c r="D27" s="12"/>
      <c r="E27" s="58"/>
      <c r="F27" s="3"/>
    </row>
    <row r="28" spans="1:6" ht="15" customHeight="1">
      <c r="A28" s="47"/>
      <c r="B28" s="27" t="s">
        <v>32</v>
      </c>
      <c r="C28" s="10"/>
      <c r="D28" s="12"/>
      <c r="E28" s="58"/>
      <c r="F28" s="3"/>
    </row>
    <row r="29" spans="1:6" ht="15" customHeight="1">
      <c r="A29" s="47"/>
      <c r="B29" s="27" t="s">
        <v>33</v>
      </c>
      <c r="C29" s="10"/>
      <c r="D29" s="12"/>
      <c r="E29" s="58"/>
      <c r="F29" s="3"/>
    </row>
    <row r="30" spans="1:6" ht="15" customHeight="1">
      <c r="A30" s="47"/>
      <c r="B30" s="27" t="s">
        <v>34</v>
      </c>
      <c r="C30" s="10"/>
      <c r="D30" s="12">
        <f>SUM(D31:D32)</f>
        <v>8931094</v>
      </c>
      <c r="E30" s="58">
        <f>SUM(E31:E32)</f>
        <v>0</v>
      </c>
      <c r="F30" s="3"/>
    </row>
    <row r="31" spans="1:6" ht="15" customHeight="1">
      <c r="A31" s="47"/>
      <c r="B31" s="28" t="s">
        <v>35</v>
      </c>
      <c r="C31" s="10"/>
      <c r="D31" s="12">
        <f>8961094-30000</f>
        <v>8931094</v>
      </c>
      <c r="E31" s="58"/>
      <c r="F31" s="3"/>
    </row>
    <row r="32" spans="1:6" ht="15" customHeight="1">
      <c r="A32" s="47"/>
      <c r="B32" s="28" t="s">
        <v>22</v>
      </c>
      <c r="C32" s="10"/>
      <c r="D32" s="12"/>
      <c r="E32" s="58"/>
      <c r="F32" s="3"/>
    </row>
    <row r="33" spans="1:6" ht="15" customHeight="1">
      <c r="A33" s="46" t="s">
        <v>36</v>
      </c>
      <c r="B33" s="55" t="s">
        <v>37</v>
      </c>
      <c r="C33" s="8"/>
      <c r="D33" s="9">
        <f>D34+D35</f>
        <v>35387423</v>
      </c>
      <c r="E33" s="56">
        <f>E34+E35</f>
        <v>74400</v>
      </c>
      <c r="F33" s="3"/>
    </row>
    <row r="34" spans="1:6" ht="15" customHeight="1">
      <c r="A34" s="47"/>
      <c r="B34" s="60" t="s">
        <v>38</v>
      </c>
      <c r="C34" s="10"/>
      <c r="D34" s="12"/>
      <c r="E34" s="58"/>
      <c r="F34" s="3"/>
    </row>
    <row r="35" spans="1:6" ht="15" customHeight="1">
      <c r="A35" s="47"/>
      <c r="B35" s="60" t="s">
        <v>39</v>
      </c>
      <c r="C35" s="10"/>
      <c r="D35" s="12">
        <f>SUM(D36:D40)</f>
        <v>35387423</v>
      </c>
      <c r="E35" s="58">
        <f>SUM(E36:E40)</f>
        <v>74400</v>
      </c>
      <c r="F35" s="3"/>
    </row>
    <row r="36" spans="1:6" ht="15" customHeight="1">
      <c r="A36" s="47"/>
      <c r="B36" s="28" t="s">
        <v>41</v>
      </c>
      <c r="C36" s="10"/>
      <c r="D36" s="12"/>
      <c r="E36" s="58"/>
      <c r="F36" s="3"/>
    </row>
    <row r="37" spans="1:6" ht="15" customHeight="1">
      <c r="A37" s="47"/>
      <c r="B37" s="28" t="s">
        <v>42</v>
      </c>
      <c r="C37" s="10"/>
      <c r="D37" s="12"/>
      <c r="E37" s="58"/>
      <c r="F37" s="3"/>
    </row>
    <row r="38" spans="1:6" ht="15" customHeight="1">
      <c r="A38" s="47"/>
      <c r="B38" s="28" t="s">
        <v>43</v>
      </c>
      <c r="C38" s="10"/>
      <c r="D38" s="12">
        <v>860750</v>
      </c>
      <c r="E38" s="58"/>
      <c r="F38" s="3"/>
    </row>
    <row r="39" spans="1:6" ht="15" customHeight="1">
      <c r="A39" s="47"/>
      <c r="B39" s="28" t="s">
        <v>44</v>
      </c>
      <c r="C39" s="10"/>
      <c r="D39" s="12">
        <f>2895833+759175</f>
        <v>3655008</v>
      </c>
      <c r="E39" s="58"/>
      <c r="F39" s="3"/>
    </row>
    <row r="40" spans="1:6" ht="15" customHeight="1">
      <c r="A40" s="47"/>
      <c r="B40" s="28" t="s">
        <v>45</v>
      </c>
      <c r="C40" s="10"/>
      <c r="D40" s="12">
        <v>30871665</v>
      </c>
      <c r="E40" s="58">
        <v>74400</v>
      </c>
      <c r="F40" s="3"/>
    </row>
    <row r="41" spans="1:6" ht="15" customHeight="1">
      <c r="A41" s="47"/>
      <c r="B41" s="28" t="s">
        <v>46</v>
      </c>
      <c r="C41" s="10"/>
      <c r="D41" s="12"/>
      <c r="E41" s="58"/>
      <c r="F41" s="3"/>
    </row>
    <row r="42" spans="1:6" ht="15" customHeight="1">
      <c r="A42" s="47"/>
      <c r="B42" s="28" t="s">
        <v>47</v>
      </c>
      <c r="C42" s="10"/>
      <c r="D42" s="12"/>
      <c r="E42" s="58"/>
      <c r="F42" s="3"/>
    </row>
    <row r="43" spans="1:6" ht="15" customHeight="1">
      <c r="A43" s="47"/>
      <c r="B43" s="28" t="s">
        <v>48</v>
      </c>
      <c r="C43" s="10"/>
      <c r="D43" s="12"/>
      <c r="E43" s="58"/>
      <c r="F43" s="3"/>
    </row>
    <row r="44" spans="1:6" ht="15" customHeight="1">
      <c r="A44" s="47"/>
      <c r="B44" s="28" t="s">
        <v>49</v>
      </c>
      <c r="C44" s="10"/>
      <c r="D44" s="12"/>
      <c r="E44" s="58"/>
      <c r="F44" s="3"/>
    </row>
    <row r="45" spans="1:5" ht="15" customHeight="1" thickBot="1">
      <c r="A45" s="48"/>
      <c r="B45" s="61" t="s">
        <v>50</v>
      </c>
      <c r="C45" s="62"/>
      <c r="D45" s="63">
        <f>D33+D7</f>
        <v>53184642</v>
      </c>
      <c r="E45" s="64">
        <f>E33+E7</f>
        <v>1375656</v>
      </c>
    </row>
    <row r="46" spans="1:5" ht="15.75">
      <c r="A46" s="16"/>
      <c r="B46" s="17"/>
      <c r="C46" s="16"/>
      <c r="D46" s="34"/>
      <c r="E46" s="34"/>
    </row>
    <row r="47" spans="1:5" ht="15.75">
      <c r="A47" s="16"/>
      <c r="B47" s="17"/>
      <c r="C47" s="16"/>
      <c r="D47" s="34"/>
      <c r="E47" s="34"/>
    </row>
  </sheetData>
  <sheetProtection/>
  <printOptions/>
  <pageMargins left="0.55" right="0.61" top="0.4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B1">
      <selection activeCell="H25" sqref="H25"/>
    </sheetView>
  </sheetViews>
  <sheetFormatPr defaultColWidth="9.140625" defaultRowHeight="12.75"/>
  <cols>
    <col min="2" max="2" width="46.140625" style="0" customWidth="1"/>
    <col min="3" max="3" width="9.57421875" style="0" customWidth="1"/>
    <col min="4" max="4" width="15.140625" style="0" customWidth="1"/>
    <col min="5" max="5" width="14.28125" style="0" customWidth="1"/>
  </cols>
  <sheetData>
    <row r="1" spans="4:5" ht="12.75">
      <c r="D1" s="3"/>
      <c r="E1" s="3"/>
    </row>
    <row r="2" spans="2:5" ht="15" customHeight="1" thickBot="1">
      <c r="B2" s="1" t="s">
        <v>161</v>
      </c>
      <c r="C2" s="2"/>
      <c r="D2" s="2" t="s">
        <v>174</v>
      </c>
      <c r="E2" s="3"/>
    </row>
    <row r="3" spans="1:5" ht="15" customHeight="1">
      <c r="A3" s="49" t="s">
        <v>0</v>
      </c>
      <c r="B3" s="50" t="s">
        <v>51</v>
      </c>
      <c r="C3" s="50" t="s">
        <v>2</v>
      </c>
      <c r="D3" s="51" t="s">
        <v>3</v>
      </c>
      <c r="E3" s="52" t="s">
        <v>4</v>
      </c>
    </row>
    <row r="4" spans="1:5" ht="15" customHeight="1">
      <c r="A4" s="53"/>
      <c r="B4" s="4"/>
      <c r="C4" s="4"/>
      <c r="D4" s="5" t="s">
        <v>5</v>
      </c>
      <c r="E4" s="54" t="s">
        <v>6</v>
      </c>
    </row>
    <row r="5" spans="1:5" ht="15" customHeight="1">
      <c r="A5" s="65" t="s">
        <v>7</v>
      </c>
      <c r="B5" s="7" t="s">
        <v>52</v>
      </c>
      <c r="C5" s="6"/>
      <c r="D5" s="9">
        <f>D6+D7+D10+D21+D22</f>
        <v>52184642</v>
      </c>
      <c r="E5" s="56">
        <f>E6+E7+E10+E21+E22</f>
        <v>375656</v>
      </c>
    </row>
    <row r="6" spans="1:5" ht="15" customHeight="1">
      <c r="A6" s="28"/>
      <c r="B6" s="13" t="s">
        <v>53</v>
      </c>
      <c r="C6" s="10"/>
      <c r="D6" s="12"/>
      <c r="E6" s="58"/>
    </row>
    <row r="7" spans="1:5" ht="15" customHeight="1">
      <c r="A7" s="28"/>
      <c r="B7" s="13" t="s">
        <v>54</v>
      </c>
      <c r="C7" s="10"/>
      <c r="D7" s="12">
        <f>SUM(D8:D9)</f>
        <v>0</v>
      </c>
      <c r="E7" s="58">
        <f>SUM(E8:E9)</f>
        <v>0</v>
      </c>
    </row>
    <row r="8" spans="1:5" ht="15" customHeight="1">
      <c r="A8" s="28"/>
      <c r="B8" s="10" t="s">
        <v>55</v>
      </c>
      <c r="C8" s="10"/>
      <c r="D8" s="12"/>
      <c r="E8" s="58"/>
    </row>
    <row r="9" spans="1:5" ht="15" customHeight="1">
      <c r="A9" s="28"/>
      <c r="B9" s="10" t="s">
        <v>56</v>
      </c>
      <c r="C9" s="10"/>
      <c r="D9" s="12"/>
      <c r="E9" s="58"/>
    </row>
    <row r="10" spans="1:5" ht="15" customHeight="1">
      <c r="A10" s="28"/>
      <c r="B10" s="13" t="s">
        <v>57</v>
      </c>
      <c r="C10" s="13" t="s">
        <v>40</v>
      </c>
      <c r="D10" s="25">
        <f>SUM(D11:D20)</f>
        <v>52184642</v>
      </c>
      <c r="E10" s="38">
        <f>SUM(E11:E20)</f>
        <v>375656</v>
      </c>
    </row>
    <row r="11" spans="1:5" ht="15" customHeight="1">
      <c r="A11" s="28"/>
      <c r="B11" s="10" t="s">
        <v>58</v>
      </c>
      <c r="C11" s="10"/>
      <c r="D11" s="12">
        <v>45783563</v>
      </c>
      <c r="E11" s="58">
        <v>244260</v>
      </c>
    </row>
    <row r="12" spans="1:5" ht="15" customHeight="1">
      <c r="A12" s="28"/>
      <c r="B12" s="10" t="s">
        <v>59</v>
      </c>
      <c r="C12" s="10"/>
      <c r="D12" s="12">
        <v>189472</v>
      </c>
      <c r="E12" s="58">
        <v>99140</v>
      </c>
    </row>
    <row r="13" spans="1:5" ht="15" customHeight="1">
      <c r="A13" s="28"/>
      <c r="B13" s="10" t="s">
        <v>60</v>
      </c>
      <c r="C13" s="10"/>
      <c r="D13" s="12">
        <v>40176</v>
      </c>
      <c r="E13" s="58">
        <v>17856</v>
      </c>
    </row>
    <row r="14" spans="1:5" ht="15" customHeight="1">
      <c r="A14" s="28"/>
      <c r="B14" s="10" t="s">
        <v>61</v>
      </c>
      <c r="C14" s="10"/>
      <c r="D14" s="12">
        <v>18400</v>
      </c>
      <c r="E14" s="58">
        <v>14400</v>
      </c>
    </row>
    <row r="15" spans="1:5" ht="15" customHeight="1">
      <c r="A15" s="28"/>
      <c r="B15" s="10" t="s">
        <v>62</v>
      </c>
      <c r="C15" s="10"/>
      <c r="D15" s="12"/>
      <c r="E15" s="58"/>
    </row>
    <row r="16" spans="1:5" ht="15" customHeight="1">
      <c r="A16" s="28"/>
      <c r="B16" s="10" t="s">
        <v>63</v>
      </c>
      <c r="C16" s="10"/>
      <c r="D16" s="12"/>
      <c r="E16" s="58"/>
    </row>
    <row r="17" spans="1:5" ht="15" customHeight="1">
      <c r="A17" s="28"/>
      <c r="B17" s="10" t="s">
        <v>64</v>
      </c>
      <c r="C17" s="10"/>
      <c r="D17" s="12"/>
      <c r="E17" s="58"/>
    </row>
    <row r="18" spans="1:5" ht="15" customHeight="1">
      <c r="A18" s="28"/>
      <c r="B18" s="10" t="s">
        <v>65</v>
      </c>
      <c r="C18" s="10"/>
      <c r="D18" s="12">
        <v>6153031</v>
      </c>
      <c r="E18" s="58"/>
    </row>
    <row r="19" spans="1:5" ht="15" customHeight="1">
      <c r="A19" s="28"/>
      <c r="B19" s="10" t="s">
        <v>66</v>
      </c>
      <c r="C19" s="10"/>
      <c r="D19" s="12"/>
      <c r="E19" s="58"/>
    </row>
    <row r="20" spans="1:5" ht="15" customHeight="1">
      <c r="A20" s="28"/>
      <c r="B20" s="10" t="s">
        <v>169</v>
      </c>
      <c r="C20" s="10"/>
      <c r="D20" s="12"/>
      <c r="E20" s="58"/>
    </row>
    <row r="21" spans="1:5" ht="15" customHeight="1">
      <c r="A21" s="28"/>
      <c r="B21" s="13" t="s">
        <v>67</v>
      </c>
      <c r="C21" s="10"/>
      <c r="D21" s="12"/>
      <c r="E21" s="58"/>
    </row>
    <row r="22" spans="1:5" ht="15" customHeight="1">
      <c r="A22" s="28"/>
      <c r="B22" s="13" t="s">
        <v>68</v>
      </c>
      <c r="C22" s="10"/>
      <c r="D22" s="12"/>
      <c r="E22" s="58"/>
    </row>
    <row r="23" spans="1:5" ht="15" customHeight="1">
      <c r="A23" s="65" t="s">
        <v>7</v>
      </c>
      <c r="B23" s="7" t="s">
        <v>70</v>
      </c>
      <c r="C23" s="10"/>
      <c r="D23" s="12">
        <f>D24+D28+D29+D30</f>
        <v>0</v>
      </c>
      <c r="E23" s="58">
        <f>E24+E28+E29+E30</f>
        <v>0</v>
      </c>
    </row>
    <row r="24" spans="1:5" ht="15" customHeight="1">
      <c r="A24" s="28"/>
      <c r="B24" s="13" t="s">
        <v>71</v>
      </c>
      <c r="C24" s="10"/>
      <c r="D24" s="12">
        <f>SUM(D25:D27)</f>
        <v>0</v>
      </c>
      <c r="E24" s="58">
        <f>SUM(E25:E27)</f>
        <v>0</v>
      </c>
    </row>
    <row r="25" spans="1:5" ht="15" customHeight="1">
      <c r="A25" s="28"/>
      <c r="B25" s="10" t="s">
        <v>72</v>
      </c>
      <c r="C25" s="10"/>
      <c r="D25" s="12"/>
      <c r="E25" s="58"/>
    </row>
    <row r="26" spans="1:5" ht="15" customHeight="1">
      <c r="A26" s="28"/>
      <c r="B26" s="10" t="s">
        <v>73</v>
      </c>
      <c r="C26" s="10"/>
      <c r="D26" s="12"/>
      <c r="E26" s="58"/>
    </row>
    <row r="27" spans="1:5" ht="15" customHeight="1">
      <c r="A27" s="28"/>
      <c r="B27" s="10" t="s">
        <v>30</v>
      </c>
      <c r="C27" s="10"/>
      <c r="D27" s="12"/>
      <c r="E27" s="58"/>
    </row>
    <row r="28" spans="1:5" ht="15" customHeight="1">
      <c r="A28" s="28"/>
      <c r="B28" s="13" t="s">
        <v>74</v>
      </c>
      <c r="C28" s="10"/>
      <c r="D28" s="12"/>
      <c r="E28" s="58"/>
    </row>
    <row r="29" spans="1:5" ht="15" customHeight="1">
      <c r="A29" s="28"/>
      <c r="B29" s="13" t="s">
        <v>75</v>
      </c>
      <c r="C29" s="10"/>
      <c r="D29" s="12"/>
      <c r="E29" s="58"/>
    </row>
    <row r="30" spans="1:5" ht="15" customHeight="1">
      <c r="A30" s="28"/>
      <c r="B30" s="13" t="s">
        <v>76</v>
      </c>
      <c r="C30" s="10"/>
      <c r="D30" s="12"/>
      <c r="E30" s="58"/>
    </row>
    <row r="31" spans="1:5" ht="15" customHeight="1">
      <c r="A31" s="65"/>
      <c r="B31" s="6" t="s">
        <v>77</v>
      </c>
      <c r="C31" s="6"/>
      <c r="D31" s="9">
        <f>D23+D5</f>
        <v>52184642</v>
      </c>
      <c r="E31" s="56">
        <f>E23+E5</f>
        <v>375656</v>
      </c>
    </row>
    <row r="32" spans="1:5" ht="15" customHeight="1">
      <c r="A32" s="32"/>
      <c r="B32" s="33"/>
      <c r="C32" s="33"/>
      <c r="D32" s="33"/>
      <c r="E32" s="40"/>
    </row>
    <row r="33" spans="1:5" ht="15" customHeight="1">
      <c r="A33" s="65" t="s">
        <v>36</v>
      </c>
      <c r="B33" s="7" t="s">
        <v>78</v>
      </c>
      <c r="C33" s="10" t="s">
        <v>69</v>
      </c>
      <c r="D33" s="12">
        <f>SUM(D34:D43)</f>
        <v>1000000</v>
      </c>
      <c r="E33" s="58">
        <f>SUM(E34:E43)</f>
        <v>1000000</v>
      </c>
    </row>
    <row r="34" spans="1:5" ht="15" customHeight="1">
      <c r="A34" s="28"/>
      <c r="B34" s="15" t="s">
        <v>79</v>
      </c>
      <c r="C34" s="10"/>
      <c r="D34" s="12"/>
      <c r="E34" s="58"/>
    </row>
    <row r="35" spans="1:5" ht="15" customHeight="1">
      <c r="A35" s="65"/>
      <c r="B35" s="15" t="s">
        <v>80</v>
      </c>
      <c r="C35" s="8"/>
      <c r="D35" s="14"/>
      <c r="E35" s="66"/>
    </row>
    <row r="36" spans="1:5" ht="15" customHeight="1">
      <c r="A36" s="28"/>
      <c r="B36" s="10" t="s">
        <v>81</v>
      </c>
      <c r="C36" s="10"/>
      <c r="D36" s="12">
        <v>1000000</v>
      </c>
      <c r="E36" s="58">
        <v>1000000</v>
      </c>
    </row>
    <row r="37" spans="1:5" ht="15" customHeight="1">
      <c r="A37" s="28"/>
      <c r="B37" s="10" t="s">
        <v>82</v>
      </c>
      <c r="C37" s="10"/>
      <c r="D37" s="12"/>
      <c r="E37" s="58"/>
    </row>
    <row r="38" spans="1:5" ht="15" customHeight="1">
      <c r="A38" s="28"/>
      <c r="B38" s="10" t="s">
        <v>83</v>
      </c>
      <c r="C38" s="10"/>
      <c r="D38" s="12"/>
      <c r="E38" s="58"/>
    </row>
    <row r="39" spans="1:5" ht="15" customHeight="1">
      <c r="A39" s="28"/>
      <c r="B39" s="10" t="s">
        <v>84</v>
      </c>
      <c r="C39" s="10"/>
      <c r="D39" s="12"/>
      <c r="E39" s="58"/>
    </row>
    <row r="40" spans="1:5" ht="15" customHeight="1">
      <c r="A40" s="28"/>
      <c r="B40" s="10" t="s">
        <v>85</v>
      </c>
      <c r="C40" s="10"/>
      <c r="D40" s="12"/>
      <c r="E40" s="58"/>
    </row>
    <row r="41" spans="1:5" ht="15" customHeight="1">
      <c r="A41" s="28"/>
      <c r="B41" s="10" t="s">
        <v>86</v>
      </c>
      <c r="C41" s="10"/>
      <c r="D41" s="12"/>
      <c r="E41" s="58"/>
    </row>
    <row r="42" spans="1:5" ht="15" customHeight="1">
      <c r="A42" s="28"/>
      <c r="B42" s="10" t="s">
        <v>87</v>
      </c>
      <c r="C42" s="10"/>
      <c r="D42" s="12"/>
      <c r="E42" s="58"/>
    </row>
    <row r="43" spans="1:5" ht="15" customHeight="1">
      <c r="A43" s="28"/>
      <c r="B43" s="10" t="s">
        <v>88</v>
      </c>
      <c r="C43" s="10"/>
      <c r="D43" s="12"/>
      <c r="E43" s="58"/>
    </row>
    <row r="44" spans="1:5" ht="15" customHeight="1" thickBot="1">
      <c r="A44" s="67"/>
      <c r="B44" s="68" t="s">
        <v>89</v>
      </c>
      <c r="C44" s="68"/>
      <c r="D44" s="63">
        <f>D33+D31</f>
        <v>53184642</v>
      </c>
      <c r="E44" s="64">
        <f>E33+E31</f>
        <v>1375656</v>
      </c>
    </row>
    <row r="45" ht="12.75">
      <c r="E45" s="3"/>
    </row>
    <row r="46" ht="15.75">
      <c r="D46" s="34"/>
    </row>
    <row r="47" ht="12.75">
      <c r="D47" s="3"/>
    </row>
  </sheetData>
  <sheetProtection/>
  <printOptions/>
  <pageMargins left="0.75" right="0.3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31">
      <selection activeCell="C36" sqref="C36"/>
    </sheetView>
  </sheetViews>
  <sheetFormatPr defaultColWidth="9.140625" defaultRowHeight="12.75"/>
  <cols>
    <col min="1" max="1" width="5.140625" style="0" customWidth="1"/>
    <col min="2" max="2" width="50.140625" style="0" customWidth="1"/>
    <col min="3" max="3" width="22.140625" style="0" customWidth="1"/>
    <col min="4" max="4" width="23.7109375" style="0" customWidth="1"/>
  </cols>
  <sheetData>
    <row r="2" spans="2:4" ht="19.5" customHeight="1">
      <c r="B2" s="1" t="s">
        <v>162</v>
      </c>
      <c r="C2" s="2"/>
      <c r="D2" s="3"/>
    </row>
    <row r="3" spans="2:4" ht="15" customHeight="1">
      <c r="B3" t="s">
        <v>90</v>
      </c>
      <c r="D3" s="2" t="s">
        <v>174</v>
      </c>
    </row>
    <row r="4" ht="15" customHeight="1" thickBot="1">
      <c r="D4" s="3"/>
    </row>
    <row r="5" spans="1:4" ht="15" customHeight="1">
      <c r="A5" s="77" t="s">
        <v>0</v>
      </c>
      <c r="B5" s="78" t="s">
        <v>91</v>
      </c>
      <c r="C5" s="78" t="s">
        <v>3</v>
      </c>
      <c r="D5" s="79" t="s">
        <v>4</v>
      </c>
    </row>
    <row r="6" spans="1:4" ht="15" customHeight="1">
      <c r="A6" s="80"/>
      <c r="B6" s="81"/>
      <c r="C6" s="81" t="s">
        <v>5</v>
      </c>
      <c r="D6" s="82" t="s">
        <v>6</v>
      </c>
    </row>
    <row r="7" spans="1:4" ht="21.75" customHeight="1">
      <c r="A7" s="70">
        <v>1</v>
      </c>
      <c r="B7" s="18" t="s">
        <v>92</v>
      </c>
      <c r="C7" s="19"/>
      <c r="D7" s="71"/>
    </row>
    <row r="8" spans="1:4" ht="21.75" customHeight="1">
      <c r="A8" s="70">
        <v>2</v>
      </c>
      <c r="B8" s="18" t="s">
        <v>93</v>
      </c>
      <c r="C8" s="20"/>
      <c r="D8" s="72"/>
    </row>
    <row r="9" spans="1:4" ht="21.75" customHeight="1">
      <c r="A9" s="70">
        <v>3</v>
      </c>
      <c r="B9" s="18" t="s">
        <v>94</v>
      </c>
      <c r="C9" s="20"/>
      <c r="D9" s="72"/>
    </row>
    <row r="10" spans="1:4" ht="21.75" customHeight="1">
      <c r="A10" s="70">
        <v>4</v>
      </c>
      <c r="B10" s="18" t="s">
        <v>95</v>
      </c>
      <c r="C10" s="19"/>
      <c r="D10" s="71"/>
    </row>
    <row r="11" spans="1:4" ht="21.75" customHeight="1">
      <c r="A11" s="70">
        <v>5</v>
      </c>
      <c r="B11" s="18" t="s">
        <v>96</v>
      </c>
      <c r="C11" s="19">
        <f>SUM(C12:C13)</f>
        <v>2014176</v>
      </c>
      <c r="D11" s="71">
        <f>D12+D13</f>
        <v>0</v>
      </c>
    </row>
    <row r="12" spans="1:4" ht="21.75" customHeight="1">
      <c r="A12" s="70"/>
      <c r="B12" s="18" t="s">
        <v>97</v>
      </c>
      <c r="C12" s="69">
        <v>1908000</v>
      </c>
      <c r="D12" s="72"/>
    </row>
    <row r="13" spans="1:4" ht="21.75" customHeight="1">
      <c r="A13" s="70"/>
      <c r="B13" s="18" t="s">
        <v>98</v>
      </c>
      <c r="C13" s="69">
        <v>106176</v>
      </c>
      <c r="D13" s="72"/>
    </row>
    <row r="14" spans="1:4" ht="21.75" customHeight="1">
      <c r="A14" s="70">
        <v>6</v>
      </c>
      <c r="B14" s="18" t="s">
        <v>99</v>
      </c>
      <c r="C14" s="19"/>
      <c r="D14" s="71"/>
    </row>
    <row r="15" spans="1:4" ht="21.75" customHeight="1">
      <c r="A15" s="70">
        <v>7</v>
      </c>
      <c r="B15" s="18" t="s">
        <v>100</v>
      </c>
      <c r="C15" s="19">
        <f>3553667+1465000+1894118</f>
        <v>6912785</v>
      </c>
      <c r="D15" s="71"/>
    </row>
    <row r="16" spans="1:6" ht="21.75" customHeight="1">
      <c r="A16" s="57">
        <v>8</v>
      </c>
      <c r="B16" s="11" t="s">
        <v>101</v>
      </c>
      <c r="C16" s="19">
        <f>C10+C11+C15</f>
        <v>8926961</v>
      </c>
      <c r="D16" s="71">
        <f>D10+D11+D14+D15</f>
        <v>0</v>
      </c>
      <c r="F16" s="3"/>
    </row>
    <row r="17" spans="1:4" ht="21.75" customHeight="1">
      <c r="A17" s="57">
        <v>9</v>
      </c>
      <c r="B17" s="11" t="s">
        <v>102</v>
      </c>
      <c r="C17" s="19">
        <f>C7+C8-C16</f>
        <v>-8926961</v>
      </c>
      <c r="D17" s="71">
        <f>D7+D8-D16</f>
        <v>0</v>
      </c>
    </row>
    <row r="18" spans="1:4" ht="21.75" customHeight="1">
      <c r="A18" s="70">
        <v>10</v>
      </c>
      <c r="B18" s="18" t="s">
        <v>103</v>
      </c>
      <c r="C18" s="20"/>
      <c r="D18" s="72"/>
    </row>
    <row r="19" spans="1:4" ht="21.75" customHeight="1">
      <c r="A19" s="70">
        <v>11</v>
      </c>
      <c r="B19" s="18" t="s">
        <v>104</v>
      </c>
      <c r="C19" s="20"/>
      <c r="D19" s="72"/>
    </row>
    <row r="20" spans="1:4" ht="21.75" customHeight="1">
      <c r="A20" s="70">
        <v>12</v>
      </c>
      <c r="B20" s="18" t="s">
        <v>105</v>
      </c>
      <c r="C20" s="20"/>
      <c r="D20" s="72"/>
    </row>
    <row r="21" spans="1:4" ht="21.75" customHeight="1">
      <c r="A21" s="70"/>
      <c r="B21" s="18" t="s">
        <v>106</v>
      </c>
      <c r="C21" s="20"/>
      <c r="D21" s="72"/>
    </row>
    <row r="22" spans="1:4" ht="21.75" customHeight="1">
      <c r="A22" s="70"/>
      <c r="B22" s="18" t="s">
        <v>107</v>
      </c>
      <c r="C22" s="20"/>
      <c r="D22" s="72"/>
    </row>
    <row r="23" spans="1:4" ht="21.75" customHeight="1">
      <c r="A23" s="70"/>
      <c r="B23" s="18" t="s">
        <v>108</v>
      </c>
      <c r="C23" s="20"/>
      <c r="D23" s="72"/>
    </row>
    <row r="24" spans="1:4" ht="21.75" customHeight="1">
      <c r="A24" s="70"/>
      <c r="B24" s="18" t="s">
        <v>109</v>
      </c>
      <c r="C24" s="20">
        <f>-(4133+30000)</f>
        <v>-34133</v>
      </c>
      <c r="D24" s="72">
        <v>0</v>
      </c>
    </row>
    <row r="25" spans="1:4" ht="21.75" customHeight="1">
      <c r="A25" s="57">
        <v>13</v>
      </c>
      <c r="B25" s="11" t="s">
        <v>110</v>
      </c>
      <c r="C25" s="20">
        <f>SUM(C21:C24)</f>
        <v>-34133</v>
      </c>
      <c r="D25" s="72">
        <v>119025</v>
      </c>
    </row>
    <row r="26" spans="1:4" ht="21.75" customHeight="1">
      <c r="A26" s="57">
        <v>14</v>
      </c>
      <c r="B26" s="11" t="s">
        <v>111</v>
      </c>
      <c r="C26" s="19">
        <f>C17+C25</f>
        <v>-8961094</v>
      </c>
      <c r="D26" s="71">
        <v>1552947</v>
      </c>
    </row>
    <row r="27" spans="1:4" ht="21.75" customHeight="1">
      <c r="A27" s="70">
        <v>15</v>
      </c>
      <c r="B27" s="18" t="s">
        <v>112</v>
      </c>
      <c r="C27" s="19">
        <f>C34</f>
        <v>0</v>
      </c>
      <c r="D27" s="71">
        <v>155295</v>
      </c>
    </row>
    <row r="28" spans="1:4" ht="21.75" customHeight="1">
      <c r="A28" s="57">
        <v>16</v>
      </c>
      <c r="B28" s="11" t="s">
        <v>113</v>
      </c>
      <c r="C28" s="19">
        <f>C26-C27</f>
        <v>-8961094</v>
      </c>
      <c r="D28" s="71">
        <v>1397652</v>
      </c>
    </row>
    <row r="29" spans="1:4" ht="21.75" customHeight="1" thickBot="1">
      <c r="A29" s="73">
        <v>17</v>
      </c>
      <c r="B29" s="74" t="s">
        <v>114</v>
      </c>
      <c r="C29" s="75"/>
      <c r="D29" s="76"/>
    </row>
    <row r="31" spans="2:4" ht="12.75">
      <c r="B31" t="s">
        <v>175</v>
      </c>
      <c r="C31" s="3">
        <v>30000</v>
      </c>
      <c r="D31" s="3"/>
    </row>
    <row r="32" ht="12.75">
      <c r="C32" s="43"/>
    </row>
    <row r="33" spans="3:4" ht="12.75">
      <c r="C33" s="3"/>
      <c r="D33" s="42"/>
    </row>
    <row r="35" ht="12.75">
      <c r="C35" s="3"/>
    </row>
  </sheetData>
  <sheetProtection/>
  <printOptions/>
  <pageMargins left="0.53" right="0.33" top="0.6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34">
      <selection activeCell="D20" sqref="D20"/>
    </sheetView>
  </sheetViews>
  <sheetFormatPr defaultColWidth="9.140625" defaultRowHeight="12.75"/>
  <cols>
    <col min="1" max="1" width="5.00390625" style="0" customWidth="1"/>
    <col min="2" max="2" width="50.57421875" style="0" customWidth="1"/>
    <col min="3" max="3" width="9.28125" style="0" customWidth="1"/>
    <col min="4" max="4" width="20.00390625" style="0" customWidth="1"/>
    <col min="5" max="5" width="16.8515625" style="0" customWidth="1"/>
  </cols>
  <sheetData>
    <row r="2" spans="1:5" ht="15" customHeight="1">
      <c r="A2" t="s">
        <v>159</v>
      </c>
      <c r="B2" s="1" t="s">
        <v>160</v>
      </c>
      <c r="C2" s="2"/>
      <c r="D2" s="21"/>
      <c r="E2" s="3"/>
    </row>
    <row r="3" spans="2:5" ht="15" customHeight="1">
      <c r="B3" s="1"/>
      <c r="C3" s="2"/>
      <c r="D3" s="2" t="s">
        <v>174</v>
      </c>
      <c r="E3" s="2"/>
    </row>
    <row r="4" spans="2:5" ht="15" customHeight="1" thickBot="1">
      <c r="B4" s="1"/>
      <c r="C4" s="2"/>
      <c r="D4" s="21"/>
      <c r="E4" s="3"/>
    </row>
    <row r="5" spans="1:5" ht="21.75" customHeight="1">
      <c r="A5" s="49" t="s">
        <v>0</v>
      </c>
      <c r="B5" s="83" t="s">
        <v>115</v>
      </c>
      <c r="C5" s="50" t="s">
        <v>2</v>
      </c>
      <c r="D5" s="51" t="s">
        <v>3</v>
      </c>
      <c r="E5" s="52" t="s">
        <v>4</v>
      </c>
    </row>
    <row r="6" spans="1:5" ht="15" customHeight="1">
      <c r="A6" s="53"/>
      <c r="B6" s="4"/>
      <c r="C6" s="4"/>
      <c r="D6" s="5" t="s">
        <v>5</v>
      </c>
      <c r="E6" s="54" t="s">
        <v>6</v>
      </c>
    </row>
    <row r="7" spans="1:5" ht="15" customHeight="1">
      <c r="A7" s="65"/>
      <c r="B7" s="22" t="s">
        <v>157</v>
      </c>
      <c r="C7" s="8"/>
      <c r="D7" s="9">
        <f>SUM(D8:D22)</f>
        <v>35350993</v>
      </c>
      <c r="E7" s="56"/>
    </row>
    <row r="8" spans="1:5" ht="15" customHeight="1">
      <c r="A8" s="84"/>
      <c r="B8" s="23" t="s">
        <v>171</v>
      </c>
      <c r="C8" s="10"/>
      <c r="D8" s="151">
        <f>PASH!C17</f>
        <v>-8926961</v>
      </c>
      <c r="E8" s="85"/>
    </row>
    <row r="9" spans="1:5" ht="15" customHeight="1">
      <c r="A9" s="84"/>
      <c r="B9" s="23" t="s">
        <v>116</v>
      </c>
      <c r="C9" s="10"/>
      <c r="D9" s="151"/>
      <c r="E9" s="58"/>
    </row>
    <row r="10" spans="1:5" ht="15" customHeight="1">
      <c r="A10" s="84"/>
      <c r="B10" s="24" t="s">
        <v>117</v>
      </c>
      <c r="C10" s="10"/>
      <c r="D10" s="151">
        <f>PASH!C14</f>
        <v>0</v>
      </c>
      <c r="E10" s="85"/>
    </row>
    <row r="11" spans="1:5" ht="15" customHeight="1">
      <c r="A11" s="84"/>
      <c r="B11" s="24" t="s">
        <v>170</v>
      </c>
      <c r="C11" s="10"/>
      <c r="D11" s="151"/>
      <c r="E11" s="85"/>
    </row>
    <row r="12" spans="1:5" ht="15" customHeight="1">
      <c r="A12" s="84"/>
      <c r="B12" s="24" t="s">
        <v>173</v>
      </c>
      <c r="C12" s="10"/>
      <c r="D12" s="151">
        <v>30000</v>
      </c>
      <c r="E12" s="85"/>
    </row>
    <row r="13" spans="1:5" ht="15" customHeight="1">
      <c r="A13" s="84"/>
      <c r="B13" s="24" t="s">
        <v>118</v>
      </c>
      <c r="C13" s="10"/>
      <c r="D13" s="151"/>
      <c r="E13" s="85"/>
    </row>
    <row r="14" spans="1:5" ht="15" customHeight="1">
      <c r="A14" s="84"/>
      <c r="B14" s="24" t="s">
        <v>119</v>
      </c>
      <c r="C14" s="10"/>
      <c r="D14" s="151"/>
      <c r="E14" s="58"/>
    </row>
    <row r="15" spans="1:5" ht="15" customHeight="1">
      <c r="A15" s="84"/>
      <c r="B15" s="24" t="s">
        <v>120</v>
      </c>
      <c r="C15" s="10"/>
      <c r="D15" s="151"/>
      <c r="E15" s="58"/>
    </row>
    <row r="16" spans="1:5" ht="15" customHeight="1">
      <c r="A16" s="84"/>
      <c r="B16" s="23" t="s">
        <v>121</v>
      </c>
      <c r="C16" s="10"/>
      <c r="D16" s="151">
        <f>Aktivet!E13-Aktivet!D13+Aktivet!E14-Aktivet!D14+Aktivet!E16-Aktivet!D16+Aktivet!E17-Aktivet!D17+Aktivet!E18-Aktivet!D18+Aktivet!E19-Aktivet!D19</f>
        <v>-7513032</v>
      </c>
      <c r="E16" s="85"/>
    </row>
    <row r="17" spans="1:5" ht="15" customHeight="1">
      <c r="A17" s="84"/>
      <c r="B17" s="23" t="s">
        <v>122</v>
      </c>
      <c r="C17" s="10"/>
      <c r="D17" s="151">
        <f>Aktivet!E20-Aktivet!D20</f>
        <v>0</v>
      </c>
      <c r="E17" s="85"/>
    </row>
    <row r="18" spans="1:5" ht="15" customHeight="1">
      <c r="A18" s="84"/>
      <c r="B18" s="23" t="s">
        <v>123</v>
      </c>
      <c r="C18" s="10"/>
      <c r="D18" s="151">
        <f>Pasivet!D11-Pasivet!E11+Pasivet!D12-Pasivet!E12+Pasivet!D13-Pasivet!E13+Pasivet!D14-Pasivet!E14+Pasivet!D16-Pasivet!E16+Pasivet!D17-Pasivet!E17+Pasivet!D18-Pasivet!E18+Pasivet!D19-Pasivet!E19+Pasivet!D20-Pasivet!E20</f>
        <v>51808986</v>
      </c>
      <c r="E18" s="85"/>
    </row>
    <row r="19" spans="1:5" ht="15" customHeight="1">
      <c r="A19" s="84"/>
      <c r="B19" s="23" t="s">
        <v>124</v>
      </c>
      <c r="C19" s="10"/>
      <c r="D19" s="151"/>
      <c r="E19" s="58"/>
    </row>
    <row r="20" spans="1:5" ht="15" customHeight="1">
      <c r="A20" s="84"/>
      <c r="B20" s="23" t="s">
        <v>125</v>
      </c>
      <c r="C20" s="10"/>
      <c r="D20" s="151"/>
      <c r="E20" s="58"/>
    </row>
    <row r="21" spans="1:5" ht="15" customHeight="1">
      <c r="A21" s="84"/>
      <c r="B21" s="23" t="s">
        <v>126</v>
      </c>
      <c r="C21" s="10"/>
      <c r="D21" s="151">
        <v>-48000</v>
      </c>
      <c r="E21" s="85"/>
    </row>
    <row r="22" spans="1:5" ht="15" customHeight="1">
      <c r="A22" s="84"/>
      <c r="B22" s="23" t="s">
        <v>127</v>
      </c>
      <c r="C22" s="10"/>
      <c r="D22" s="151"/>
      <c r="E22" s="58"/>
    </row>
    <row r="23" spans="1:5" ht="15" customHeight="1">
      <c r="A23" s="84"/>
      <c r="B23" s="22" t="s">
        <v>151</v>
      </c>
      <c r="C23" s="10"/>
      <c r="D23" s="25">
        <f>SUM(D24:D31)</f>
        <v>-35347156</v>
      </c>
      <c r="E23" s="38"/>
    </row>
    <row r="24" spans="1:5" ht="15" customHeight="1">
      <c r="A24" s="84"/>
      <c r="B24" s="37" t="s">
        <v>128</v>
      </c>
      <c r="C24" s="10"/>
      <c r="D24" s="151"/>
      <c r="E24" s="58"/>
    </row>
    <row r="25" spans="1:5" ht="15" customHeight="1">
      <c r="A25" s="84"/>
      <c r="B25" s="23" t="s">
        <v>129</v>
      </c>
      <c r="C25" s="10"/>
      <c r="D25" s="151">
        <f>-(Aktivet!D33-Aktivet!E33+PASH!C14)</f>
        <v>-35313023</v>
      </c>
      <c r="E25" s="85"/>
    </row>
    <row r="26" spans="1:5" ht="15" customHeight="1">
      <c r="A26" s="84"/>
      <c r="B26" s="23" t="s">
        <v>130</v>
      </c>
      <c r="C26" s="10"/>
      <c r="D26" s="151"/>
      <c r="E26" s="58"/>
    </row>
    <row r="27" spans="1:5" ht="15" customHeight="1">
      <c r="A27" s="84"/>
      <c r="B27" s="23" t="s">
        <v>131</v>
      </c>
      <c r="C27" s="10"/>
      <c r="D27" s="151">
        <v>-34133</v>
      </c>
      <c r="E27" s="58"/>
    </row>
    <row r="28" spans="1:5" ht="15" customHeight="1">
      <c r="A28" s="84"/>
      <c r="B28" s="23" t="s">
        <v>158</v>
      </c>
      <c r="C28" s="10"/>
      <c r="D28" s="12">
        <f>PASH!C23</f>
        <v>0</v>
      </c>
      <c r="E28" s="58"/>
    </row>
    <row r="29" spans="1:5" ht="15" customHeight="1">
      <c r="A29" s="84"/>
      <c r="B29" s="23" t="s">
        <v>132</v>
      </c>
      <c r="C29" s="10"/>
      <c r="D29" s="12"/>
      <c r="E29" s="58"/>
    </row>
    <row r="30" spans="1:5" ht="15" customHeight="1">
      <c r="A30" s="84"/>
      <c r="B30" s="23" t="s">
        <v>133</v>
      </c>
      <c r="C30" s="10"/>
      <c r="D30" s="12"/>
      <c r="E30" s="58"/>
    </row>
    <row r="31" spans="1:5" ht="15" customHeight="1">
      <c r="A31" s="84"/>
      <c r="B31" s="23" t="s">
        <v>127</v>
      </c>
      <c r="C31" s="10"/>
      <c r="D31" s="12"/>
      <c r="E31" s="58"/>
    </row>
    <row r="32" spans="1:5" ht="15" customHeight="1">
      <c r="A32" s="84"/>
      <c r="B32" s="22" t="s">
        <v>150</v>
      </c>
      <c r="C32" s="10"/>
      <c r="D32" s="25">
        <f>SUM(D33:D37)</f>
        <v>0</v>
      </c>
      <c r="E32" s="38"/>
    </row>
    <row r="33" spans="1:5" ht="15" customHeight="1">
      <c r="A33" s="84"/>
      <c r="B33" s="23" t="s">
        <v>134</v>
      </c>
      <c r="C33" s="10"/>
      <c r="D33" s="12"/>
      <c r="E33" s="58"/>
    </row>
    <row r="34" spans="1:5" ht="15" customHeight="1">
      <c r="A34" s="84"/>
      <c r="B34" s="23" t="s">
        <v>135</v>
      </c>
      <c r="C34" s="10"/>
      <c r="D34" s="12">
        <f>Pasivet!D23-Pasivet!E23</f>
        <v>0</v>
      </c>
      <c r="E34" s="58"/>
    </row>
    <row r="35" spans="1:5" ht="15" customHeight="1">
      <c r="A35" s="84"/>
      <c r="B35" s="23" t="s">
        <v>172</v>
      </c>
      <c r="C35" s="10"/>
      <c r="D35" s="12">
        <f>Pasivet!D7-Pasivet!E7</f>
        <v>0</v>
      </c>
      <c r="E35" s="58"/>
    </row>
    <row r="36" spans="1:5" ht="15" customHeight="1">
      <c r="A36" s="84"/>
      <c r="B36" s="23" t="s">
        <v>136</v>
      </c>
      <c r="C36" s="8"/>
      <c r="D36" s="26"/>
      <c r="E36" s="86"/>
    </row>
    <row r="37" spans="1:5" ht="15" customHeight="1">
      <c r="A37" s="84"/>
      <c r="B37" s="23" t="s">
        <v>137</v>
      </c>
      <c r="C37" s="10"/>
      <c r="D37" s="12"/>
      <c r="E37" s="58"/>
    </row>
    <row r="38" spans="1:5" ht="15" customHeight="1">
      <c r="A38" s="84"/>
      <c r="B38" s="22" t="s">
        <v>138</v>
      </c>
      <c r="C38" s="10"/>
      <c r="D38" s="12">
        <f>D32+D23+D7</f>
        <v>3837</v>
      </c>
      <c r="E38" s="58"/>
    </row>
    <row r="39" spans="1:5" ht="15" customHeight="1">
      <c r="A39" s="84"/>
      <c r="B39" s="22" t="s">
        <v>152</v>
      </c>
      <c r="C39" s="8"/>
      <c r="D39" s="14">
        <f>Aktivet!E8</f>
        <v>604377</v>
      </c>
      <c r="E39" s="66">
        <v>0</v>
      </c>
    </row>
    <row r="40" spans="1:5" ht="15" customHeight="1" thickBot="1">
      <c r="A40" s="87"/>
      <c r="B40" s="88" t="s">
        <v>153</v>
      </c>
      <c r="C40" s="89"/>
      <c r="D40" s="31">
        <f>Aktivet!D8</f>
        <v>608214</v>
      </c>
      <c r="E40" s="90"/>
    </row>
    <row r="41" spans="4:5" ht="15" customHeight="1">
      <c r="D41" s="3"/>
      <c r="E41" s="3"/>
    </row>
    <row r="42" spans="4:5" ht="15" customHeight="1">
      <c r="D42" s="3"/>
      <c r="E42" s="3"/>
    </row>
    <row r="43" ht="12.75">
      <c r="D43" s="3"/>
    </row>
    <row r="45" ht="12.75">
      <c r="D45" s="3">
        <f>D41-D43</f>
        <v>0</v>
      </c>
    </row>
  </sheetData>
  <sheetProtection/>
  <printOptions/>
  <pageMargins left="0.39" right="0.24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8515625" style="0" customWidth="1"/>
    <col min="2" max="2" width="38.00390625" style="0" customWidth="1"/>
    <col min="3" max="3" width="16.28125" style="0" customWidth="1"/>
    <col min="4" max="4" width="11.28125" style="0" customWidth="1"/>
    <col min="5" max="5" width="12.57421875" style="0" customWidth="1"/>
    <col min="6" max="6" width="12.7109375" style="0" customWidth="1"/>
    <col min="7" max="7" width="19.8515625" style="0" customWidth="1"/>
    <col min="8" max="8" width="17.57421875" style="0" customWidth="1"/>
  </cols>
  <sheetData>
    <row r="1" spans="2:4" ht="23.25" customHeight="1">
      <c r="B1" s="2" t="s">
        <v>163</v>
      </c>
      <c r="C1" s="3"/>
      <c r="D1" s="3"/>
    </row>
    <row r="2" spans="3:4" ht="15" customHeight="1" thickBot="1">
      <c r="C2" s="3"/>
      <c r="D2" s="3"/>
    </row>
    <row r="3" spans="1:8" s="2" customFormat="1" ht="30" customHeight="1">
      <c r="A3" s="91" t="s">
        <v>0</v>
      </c>
      <c r="B3" s="92"/>
      <c r="C3" s="93" t="s">
        <v>139</v>
      </c>
      <c r="D3" s="93" t="s">
        <v>140</v>
      </c>
      <c r="E3" s="92" t="s">
        <v>154</v>
      </c>
      <c r="F3" s="94" t="s">
        <v>155</v>
      </c>
      <c r="G3" s="92" t="s">
        <v>156</v>
      </c>
      <c r="H3" s="95" t="s">
        <v>149</v>
      </c>
    </row>
    <row r="4" spans="1:8" ht="21.75" customHeight="1">
      <c r="A4" s="27" t="s">
        <v>7</v>
      </c>
      <c r="B4" s="13" t="s">
        <v>164</v>
      </c>
      <c r="C4" s="25">
        <f>Pasivet!E36</f>
        <v>1000000</v>
      </c>
      <c r="D4" s="25"/>
      <c r="E4" s="13"/>
      <c r="F4" s="25"/>
      <c r="G4" s="25">
        <f>Pasivet!E43</f>
        <v>0</v>
      </c>
      <c r="H4" s="38">
        <f>SUM(C4:G4)</f>
        <v>1000000</v>
      </c>
    </row>
    <row r="5" spans="1:8" ht="21.75" customHeight="1">
      <c r="A5" s="28" t="s">
        <v>141</v>
      </c>
      <c r="B5" s="10" t="s">
        <v>142</v>
      </c>
      <c r="C5" s="12"/>
      <c r="D5" s="12"/>
      <c r="E5" s="10"/>
      <c r="F5" s="10"/>
      <c r="G5" s="10"/>
      <c r="H5" s="39"/>
    </row>
    <row r="6" spans="1:8" ht="21.75" customHeight="1">
      <c r="A6" s="27" t="s">
        <v>143</v>
      </c>
      <c r="B6" s="13" t="s">
        <v>165</v>
      </c>
      <c r="C6" s="25">
        <f>SUM(C4:C5)</f>
        <v>1000000</v>
      </c>
      <c r="D6" s="25">
        <f>SUM(D4:D5)</f>
        <v>0</v>
      </c>
      <c r="E6" s="25"/>
      <c r="F6" s="25">
        <f>F4</f>
        <v>0</v>
      </c>
      <c r="G6" s="25">
        <f>G4</f>
        <v>0</v>
      </c>
      <c r="H6" s="38">
        <f aca="true" t="shared" si="0" ref="H6:H11">SUM(C6:G6)</f>
        <v>1000000</v>
      </c>
    </row>
    <row r="7" spans="1:8" ht="21.75" customHeight="1">
      <c r="A7" s="28">
        <v>1</v>
      </c>
      <c r="B7" s="10" t="s">
        <v>144</v>
      </c>
      <c r="C7" s="12"/>
      <c r="D7" s="12"/>
      <c r="E7" s="10"/>
      <c r="F7" s="10"/>
      <c r="G7" s="12"/>
      <c r="H7" s="38">
        <f t="shared" si="0"/>
        <v>0</v>
      </c>
    </row>
    <row r="8" spans="1:8" ht="21.75" customHeight="1">
      <c r="A8" s="28">
        <v>2</v>
      </c>
      <c r="B8" s="10" t="s">
        <v>145</v>
      </c>
      <c r="C8" s="12"/>
      <c r="D8" s="12"/>
      <c r="E8" s="10"/>
      <c r="F8" s="10"/>
      <c r="G8" s="25"/>
      <c r="H8" s="38">
        <f t="shared" si="0"/>
        <v>0</v>
      </c>
    </row>
    <row r="9" spans="1:8" ht="21.75" customHeight="1">
      <c r="A9" s="28">
        <v>3</v>
      </c>
      <c r="B9" s="10" t="s">
        <v>146</v>
      </c>
      <c r="C9" s="12"/>
      <c r="D9" s="12"/>
      <c r="E9" s="10"/>
      <c r="F9" s="10"/>
      <c r="G9" s="10"/>
      <c r="H9" s="38">
        <f t="shared" si="0"/>
        <v>0</v>
      </c>
    </row>
    <row r="10" spans="1:8" ht="21.75" customHeight="1">
      <c r="A10" s="28">
        <v>4</v>
      </c>
      <c r="B10" s="10" t="s">
        <v>147</v>
      </c>
      <c r="C10" s="12"/>
      <c r="D10" s="12"/>
      <c r="E10" s="10"/>
      <c r="F10" s="10"/>
      <c r="G10" s="10"/>
      <c r="H10" s="38">
        <f t="shared" si="0"/>
        <v>0</v>
      </c>
    </row>
    <row r="11" spans="1:8" ht="21.75" customHeight="1">
      <c r="A11" s="27" t="s">
        <v>36</v>
      </c>
      <c r="B11" s="13" t="s">
        <v>166</v>
      </c>
      <c r="C11" s="25">
        <f>SUM(C6:C10)</f>
        <v>1000000</v>
      </c>
      <c r="D11" s="25">
        <f>SUM(D6:D10)</f>
        <v>0</v>
      </c>
      <c r="E11" s="25">
        <f>SUM(E6:E10)</f>
        <v>0</v>
      </c>
      <c r="F11" s="25">
        <f>SUM(F6:F10)</f>
        <v>0</v>
      </c>
      <c r="G11" s="25">
        <f>SUM(G6:G10)</f>
        <v>0</v>
      </c>
      <c r="H11" s="38">
        <f t="shared" si="0"/>
        <v>1000000</v>
      </c>
    </row>
    <row r="12" spans="1:8" ht="21.75" customHeight="1">
      <c r="A12" s="28">
        <v>1</v>
      </c>
      <c r="B12" s="10" t="s">
        <v>144</v>
      </c>
      <c r="C12" s="12"/>
      <c r="D12" s="12"/>
      <c r="E12" s="10"/>
      <c r="F12" s="10"/>
      <c r="G12" s="12"/>
      <c r="H12" s="38">
        <f>C12+G12</f>
        <v>0</v>
      </c>
    </row>
    <row r="13" spans="1:8" ht="21.75" customHeight="1">
      <c r="A13" s="28">
        <v>2</v>
      </c>
      <c r="B13" s="10" t="s">
        <v>145</v>
      </c>
      <c r="C13" s="12"/>
      <c r="D13" s="12"/>
      <c r="E13" s="10"/>
      <c r="F13" s="10"/>
      <c r="G13" s="10"/>
      <c r="H13" s="38">
        <f>C13+G13</f>
        <v>0</v>
      </c>
    </row>
    <row r="14" spans="1:8" ht="21.75" customHeight="1">
      <c r="A14" s="28">
        <v>3</v>
      </c>
      <c r="B14" s="10" t="s">
        <v>146</v>
      </c>
      <c r="C14" s="12"/>
      <c r="D14" s="12"/>
      <c r="E14" s="10"/>
      <c r="F14" s="10"/>
      <c r="G14" s="10"/>
      <c r="H14" s="38">
        <f>C14+G14</f>
        <v>0</v>
      </c>
    </row>
    <row r="15" spans="1:8" ht="21.75" customHeight="1">
      <c r="A15" s="28">
        <v>4</v>
      </c>
      <c r="B15" s="10" t="s">
        <v>147</v>
      </c>
      <c r="C15" s="12"/>
      <c r="D15" s="12"/>
      <c r="E15" s="10"/>
      <c r="F15" s="10"/>
      <c r="G15" s="10"/>
      <c r="H15" s="38">
        <f>C15+G15</f>
        <v>0</v>
      </c>
    </row>
    <row r="16" spans="1:8" ht="21.75" customHeight="1" thickBot="1">
      <c r="A16" s="29" t="s">
        <v>148</v>
      </c>
      <c r="B16" s="30" t="s">
        <v>167</v>
      </c>
      <c r="C16" s="31">
        <f>C11</f>
        <v>1000000</v>
      </c>
      <c r="D16" s="31">
        <f>D11</f>
        <v>0</v>
      </c>
      <c r="E16" s="31">
        <f>E11</f>
        <v>0</v>
      </c>
      <c r="F16" s="31">
        <f>F11</f>
        <v>0</v>
      </c>
      <c r="G16" s="31">
        <f>SUM(G11:G15)</f>
        <v>0</v>
      </c>
      <c r="H16" s="96">
        <f>SUM(H11:H15)</f>
        <v>1000000</v>
      </c>
    </row>
  </sheetData>
  <sheetProtection/>
  <printOptions/>
  <pageMargins left="0.32" right="0.21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38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2" width="9.7109375" style="0" customWidth="1"/>
    <col min="3" max="3" width="14.8515625" style="0" customWidth="1"/>
    <col min="4" max="4" width="9.7109375" style="0" customWidth="1"/>
    <col min="5" max="5" width="16.8515625" style="0" customWidth="1"/>
    <col min="6" max="6" width="13.00390625" style="0" customWidth="1"/>
    <col min="7" max="7" width="15.421875" style="0" customWidth="1"/>
    <col min="8" max="8" width="17.7109375" style="0" customWidth="1"/>
    <col min="9" max="9" width="13.8515625" style="0" customWidth="1"/>
    <col min="10" max="10" width="13.140625" style="0" customWidth="1"/>
    <col min="11" max="11" width="16.00390625" style="0" bestFit="1" customWidth="1"/>
    <col min="12" max="13" width="9.7109375" style="0" customWidth="1"/>
  </cols>
  <sheetData>
    <row r="2" spans="1:11" ht="12.75">
      <c r="A2" s="43"/>
      <c r="B2" s="152"/>
      <c r="C2" s="152"/>
      <c r="D2" s="152"/>
      <c r="E2" s="152"/>
      <c r="F2" s="152"/>
      <c r="G2" s="152"/>
      <c r="H2" s="152"/>
      <c r="I2" s="152"/>
      <c r="J2" s="152"/>
      <c r="K2" s="43"/>
    </row>
    <row r="3" spans="1:11" ht="12.75">
      <c r="A3" s="43"/>
      <c r="B3" s="152" t="s">
        <v>200</v>
      </c>
      <c r="C3" s="152"/>
      <c r="D3" s="152"/>
      <c r="E3" s="152"/>
      <c r="I3" s="152"/>
      <c r="J3" s="152"/>
      <c r="K3" s="43"/>
    </row>
    <row r="4" spans="1:11" ht="12.75">
      <c r="A4" s="43"/>
      <c r="B4" s="152"/>
      <c r="C4" s="152" t="s">
        <v>201</v>
      </c>
      <c r="D4" s="152"/>
      <c r="E4" s="152"/>
      <c r="I4" s="152"/>
      <c r="J4" s="152"/>
      <c r="K4" s="43"/>
    </row>
    <row r="5" spans="1:11" ht="13.5" thickBot="1">
      <c r="A5" s="43"/>
      <c r="B5" s="152"/>
      <c r="C5" s="152"/>
      <c r="D5" s="152"/>
      <c r="E5" s="152"/>
      <c r="F5" s="152"/>
      <c r="G5" s="152"/>
      <c r="H5" s="152"/>
      <c r="I5" s="152"/>
      <c r="J5" s="152"/>
      <c r="K5" s="43"/>
    </row>
    <row r="6" spans="1:11" ht="12.75">
      <c r="A6" s="153" t="s">
        <v>202</v>
      </c>
      <c r="B6" s="154" t="s">
        <v>203</v>
      </c>
      <c r="C6" s="155" t="s">
        <v>204</v>
      </c>
      <c r="D6" s="154"/>
      <c r="E6" s="154" t="s">
        <v>205</v>
      </c>
      <c r="F6" s="155" t="s">
        <v>206</v>
      </c>
      <c r="G6" s="155" t="s">
        <v>206</v>
      </c>
      <c r="H6" s="156" t="s">
        <v>207</v>
      </c>
      <c r="I6" s="154" t="s">
        <v>208</v>
      </c>
      <c r="J6" s="157" t="s">
        <v>209</v>
      </c>
      <c r="K6" s="158" t="s">
        <v>210</v>
      </c>
    </row>
    <row r="7" spans="1:11" ht="13.5" thickBot="1">
      <c r="A7" s="159"/>
      <c r="B7" s="160" t="s">
        <v>211</v>
      </c>
      <c r="C7" s="161" t="s">
        <v>207</v>
      </c>
      <c r="D7" s="160"/>
      <c r="E7" s="160" t="s">
        <v>212</v>
      </c>
      <c r="F7" s="161" t="s">
        <v>213</v>
      </c>
      <c r="G7" s="161" t="s">
        <v>214</v>
      </c>
      <c r="H7" s="161" t="s">
        <v>215</v>
      </c>
      <c r="I7" s="160" t="s">
        <v>216</v>
      </c>
      <c r="J7" s="162" t="s">
        <v>217</v>
      </c>
      <c r="K7" s="163" t="s">
        <v>218</v>
      </c>
    </row>
    <row r="8" spans="1:11" ht="12.75">
      <c r="A8" s="164" t="s">
        <v>219</v>
      </c>
      <c r="B8" s="165">
        <v>2</v>
      </c>
      <c r="C8" s="165">
        <v>144000</v>
      </c>
      <c r="D8" s="166"/>
      <c r="E8" s="166">
        <v>64000</v>
      </c>
      <c r="F8" s="167">
        <f>E8*20/100</f>
        <v>12800</v>
      </c>
      <c r="G8" s="168">
        <f>E8*9.5/100</f>
        <v>6080</v>
      </c>
      <c r="H8" s="169">
        <f>SUM(F8:G8)</f>
        <v>18880</v>
      </c>
      <c r="I8" s="170">
        <f>E8*3.4/100</f>
        <v>2176</v>
      </c>
      <c r="J8" s="171">
        <f>SUM(H8:I8)</f>
        <v>21056</v>
      </c>
      <c r="K8" s="172">
        <v>14400</v>
      </c>
    </row>
    <row r="9" spans="1:11" ht="12.75">
      <c r="A9" s="173" t="s">
        <v>220</v>
      </c>
      <c r="B9" s="174">
        <v>2</v>
      </c>
      <c r="C9" s="174">
        <v>144000</v>
      </c>
      <c r="D9" s="175"/>
      <c r="E9" s="175">
        <v>64000</v>
      </c>
      <c r="F9" s="174">
        <f>E9*20/100</f>
        <v>12800</v>
      </c>
      <c r="G9" s="174">
        <f aca="true" t="shared" si="0" ref="G9:G19">E9*9.5/100</f>
        <v>6080</v>
      </c>
      <c r="H9" s="174">
        <f aca="true" t="shared" si="1" ref="H9:H19">SUM(F9:G9)</f>
        <v>18880</v>
      </c>
      <c r="I9" s="175">
        <f aca="true" t="shared" si="2" ref="I9:I19">E9*3.4/100</f>
        <v>2176</v>
      </c>
      <c r="J9" s="176">
        <f aca="true" t="shared" si="3" ref="J9:J19">SUM(H9:I9)</f>
        <v>21056</v>
      </c>
      <c r="K9" s="177">
        <v>14400</v>
      </c>
    </row>
    <row r="10" spans="1:11" ht="12.75">
      <c r="A10" s="173" t="s">
        <v>221</v>
      </c>
      <c r="B10" s="174">
        <v>2</v>
      </c>
      <c r="C10" s="174">
        <v>144000</v>
      </c>
      <c r="D10" s="175"/>
      <c r="E10" s="175">
        <v>64000</v>
      </c>
      <c r="F10" s="174">
        <f>E10*20/100</f>
        <v>12800</v>
      </c>
      <c r="G10" s="174">
        <f t="shared" si="0"/>
        <v>6080</v>
      </c>
      <c r="H10" s="174">
        <f t="shared" si="1"/>
        <v>18880</v>
      </c>
      <c r="I10" s="175">
        <f t="shared" si="2"/>
        <v>2176</v>
      </c>
      <c r="J10" s="176">
        <f t="shared" si="3"/>
        <v>21056</v>
      </c>
      <c r="K10" s="177">
        <v>14400</v>
      </c>
    </row>
    <row r="11" spans="1:11" ht="12.75">
      <c r="A11" s="173" t="s">
        <v>222</v>
      </c>
      <c r="B11" s="174">
        <v>2</v>
      </c>
      <c r="C11" s="174">
        <v>144000</v>
      </c>
      <c r="D11" s="175"/>
      <c r="E11" s="175">
        <v>64000</v>
      </c>
      <c r="F11" s="174">
        <f>E11*20/100</f>
        <v>12800</v>
      </c>
      <c r="G11" s="174">
        <f t="shared" si="0"/>
        <v>6080</v>
      </c>
      <c r="H11" s="174">
        <f t="shared" si="1"/>
        <v>18880</v>
      </c>
      <c r="I11" s="175">
        <f t="shared" si="2"/>
        <v>2176</v>
      </c>
      <c r="J11" s="176">
        <f t="shared" si="3"/>
        <v>21056</v>
      </c>
      <c r="K11" s="177">
        <v>14400</v>
      </c>
    </row>
    <row r="12" spans="1:11" ht="12.75">
      <c r="A12" s="173" t="s">
        <v>223</v>
      </c>
      <c r="B12" s="174">
        <v>2</v>
      </c>
      <c r="C12" s="174">
        <v>144000</v>
      </c>
      <c r="D12" s="175"/>
      <c r="E12" s="175">
        <v>64000</v>
      </c>
      <c r="F12" s="174">
        <f aca="true" t="shared" si="4" ref="F12:F19">E12*15/100</f>
        <v>9600</v>
      </c>
      <c r="G12" s="174">
        <f t="shared" si="0"/>
        <v>6080</v>
      </c>
      <c r="H12" s="174">
        <f t="shared" si="1"/>
        <v>15680</v>
      </c>
      <c r="I12" s="175">
        <f t="shared" si="2"/>
        <v>2176</v>
      </c>
      <c r="J12" s="176">
        <f t="shared" si="3"/>
        <v>17856</v>
      </c>
      <c r="K12" s="177">
        <v>14400</v>
      </c>
    </row>
    <row r="13" spans="1:11" ht="12.75">
      <c r="A13" s="173" t="s">
        <v>224</v>
      </c>
      <c r="B13" s="174">
        <v>2</v>
      </c>
      <c r="C13" s="174">
        <v>144000</v>
      </c>
      <c r="D13" s="175"/>
      <c r="E13" s="175">
        <v>64000</v>
      </c>
      <c r="F13" s="174">
        <f t="shared" si="4"/>
        <v>9600</v>
      </c>
      <c r="G13" s="174">
        <f t="shared" si="0"/>
        <v>6080</v>
      </c>
      <c r="H13" s="174">
        <f t="shared" si="1"/>
        <v>15680</v>
      </c>
      <c r="I13" s="175">
        <f t="shared" si="2"/>
        <v>2176</v>
      </c>
      <c r="J13" s="176">
        <f t="shared" si="3"/>
        <v>17856</v>
      </c>
      <c r="K13" s="177">
        <v>14400</v>
      </c>
    </row>
    <row r="14" spans="1:11" ht="12.75">
      <c r="A14" s="173" t="s">
        <v>225</v>
      </c>
      <c r="B14" s="174">
        <v>3</v>
      </c>
      <c r="C14" s="174">
        <v>164000</v>
      </c>
      <c r="D14" s="175"/>
      <c r="E14" s="175">
        <v>84000</v>
      </c>
      <c r="F14" s="174">
        <f>E14*15/100</f>
        <v>12600</v>
      </c>
      <c r="G14" s="174">
        <f t="shared" si="0"/>
        <v>7980</v>
      </c>
      <c r="H14" s="174">
        <f t="shared" si="1"/>
        <v>20580</v>
      </c>
      <c r="I14" s="175">
        <f t="shared" si="2"/>
        <v>2856</v>
      </c>
      <c r="J14" s="176">
        <f t="shared" si="3"/>
        <v>23436</v>
      </c>
      <c r="K14" s="177">
        <v>15400</v>
      </c>
    </row>
    <row r="15" spans="1:11" ht="12.75">
      <c r="A15" s="173" t="s">
        <v>226</v>
      </c>
      <c r="B15" s="174">
        <v>3</v>
      </c>
      <c r="C15" s="174">
        <v>164000</v>
      </c>
      <c r="D15" s="175"/>
      <c r="E15" s="175">
        <v>84000</v>
      </c>
      <c r="F15" s="174">
        <f t="shared" si="4"/>
        <v>12600</v>
      </c>
      <c r="G15" s="174">
        <f t="shared" si="0"/>
        <v>7980</v>
      </c>
      <c r="H15" s="174">
        <f t="shared" si="1"/>
        <v>20580</v>
      </c>
      <c r="I15" s="175">
        <f t="shared" si="2"/>
        <v>2856</v>
      </c>
      <c r="J15" s="176">
        <f t="shared" si="3"/>
        <v>23436</v>
      </c>
      <c r="K15" s="177">
        <v>15400</v>
      </c>
    </row>
    <row r="16" spans="1:11" ht="12.75">
      <c r="A16" s="173" t="s">
        <v>227</v>
      </c>
      <c r="B16" s="174">
        <v>3</v>
      </c>
      <c r="C16" s="174">
        <v>164000</v>
      </c>
      <c r="D16" s="175"/>
      <c r="E16" s="175">
        <v>84000</v>
      </c>
      <c r="F16" s="174">
        <f t="shared" si="4"/>
        <v>12600</v>
      </c>
      <c r="G16" s="174">
        <f t="shared" si="0"/>
        <v>7980</v>
      </c>
      <c r="H16" s="174">
        <f t="shared" si="1"/>
        <v>20580</v>
      </c>
      <c r="I16" s="175">
        <f t="shared" si="2"/>
        <v>2856</v>
      </c>
      <c r="J16" s="176">
        <f t="shared" si="3"/>
        <v>23436</v>
      </c>
      <c r="K16" s="177">
        <v>15400</v>
      </c>
    </row>
    <row r="17" spans="1:11" ht="12.75">
      <c r="A17" s="173" t="s">
        <v>228</v>
      </c>
      <c r="B17" s="174">
        <v>3</v>
      </c>
      <c r="C17" s="174">
        <v>164000</v>
      </c>
      <c r="D17" s="175"/>
      <c r="E17" s="175">
        <v>84000</v>
      </c>
      <c r="F17" s="174">
        <f t="shared" si="4"/>
        <v>12600</v>
      </c>
      <c r="G17" s="174">
        <f t="shared" si="0"/>
        <v>7980</v>
      </c>
      <c r="H17" s="174">
        <f t="shared" si="1"/>
        <v>20580</v>
      </c>
      <c r="I17" s="175">
        <f t="shared" si="2"/>
        <v>2856</v>
      </c>
      <c r="J17" s="176">
        <f t="shared" si="3"/>
        <v>23436</v>
      </c>
      <c r="K17" s="177">
        <v>15400</v>
      </c>
    </row>
    <row r="18" spans="1:11" ht="12.75">
      <c r="A18" s="173" t="s">
        <v>229</v>
      </c>
      <c r="B18" s="174">
        <v>3</v>
      </c>
      <c r="C18" s="174">
        <v>164000</v>
      </c>
      <c r="D18" s="175"/>
      <c r="E18" s="175">
        <v>84000</v>
      </c>
      <c r="F18" s="174">
        <f t="shared" si="4"/>
        <v>12600</v>
      </c>
      <c r="G18" s="174">
        <f t="shared" si="0"/>
        <v>7980</v>
      </c>
      <c r="H18" s="174">
        <f t="shared" si="1"/>
        <v>20580</v>
      </c>
      <c r="I18" s="175">
        <f t="shared" si="2"/>
        <v>2856</v>
      </c>
      <c r="J18" s="176">
        <f t="shared" si="3"/>
        <v>23436</v>
      </c>
      <c r="K18" s="177">
        <v>15400</v>
      </c>
    </row>
    <row r="19" spans="1:11" ht="13.5" thickBot="1">
      <c r="A19" s="178" t="s">
        <v>230</v>
      </c>
      <c r="B19" s="179">
        <v>6</v>
      </c>
      <c r="C19" s="179">
        <v>224000</v>
      </c>
      <c r="D19" s="180"/>
      <c r="E19" s="180">
        <v>144000</v>
      </c>
      <c r="F19" s="179">
        <f t="shared" si="4"/>
        <v>21600</v>
      </c>
      <c r="G19" s="179">
        <f t="shared" si="0"/>
        <v>13680</v>
      </c>
      <c r="H19" s="179">
        <f t="shared" si="1"/>
        <v>35280</v>
      </c>
      <c r="I19" s="180">
        <f t="shared" si="2"/>
        <v>4896</v>
      </c>
      <c r="J19" s="181">
        <f t="shared" si="3"/>
        <v>40176</v>
      </c>
      <c r="K19" s="182">
        <v>18400</v>
      </c>
    </row>
    <row r="20" spans="1:11" ht="13.5" thickBot="1">
      <c r="A20" s="183"/>
      <c r="B20" s="184"/>
      <c r="C20" s="184">
        <f>SUM(C8:C19)</f>
        <v>1908000</v>
      </c>
      <c r="D20" s="185"/>
      <c r="E20" s="185">
        <f aca="true" t="shared" si="5" ref="E20:K20">SUM(E8:E19)</f>
        <v>948000</v>
      </c>
      <c r="F20" s="186">
        <f t="shared" si="5"/>
        <v>155000</v>
      </c>
      <c r="G20" s="184">
        <f t="shared" si="5"/>
        <v>90060</v>
      </c>
      <c r="H20" s="184">
        <f t="shared" si="5"/>
        <v>245060</v>
      </c>
      <c r="I20" s="185">
        <f t="shared" si="5"/>
        <v>32232</v>
      </c>
      <c r="J20" s="187">
        <f t="shared" si="5"/>
        <v>277292</v>
      </c>
      <c r="K20" s="188">
        <f t="shared" si="5"/>
        <v>181800</v>
      </c>
    </row>
    <row r="21" spans="5:6" ht="12.75">
      <c r="E21" s="3"/>
      <c r="F21" s="3"/>
    </row>
    <row r="22" spans="5:6" ht="12.75">
      <c r="E22" s="3"/>
      <c r="F22" s="3"/>
    </row>
    <row r="23" spans="5:6" ht="12.75">
      <c r="E23" s="3"/>
      <c r="F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ht="15">
      <c r="B27" s="189" t="s">
        <v>231</v>
      </c>
    </row>
    <row r="28" ht="12.75">
      <c r="B28" s="190" t="s">
        <v>232</v>
      </c>
    </row>
    <row r="29" ht="12.75">
      <c r="B29" s="190"/>
    </row>
    <row r="30" spans="2:8" ht="15.75">
      <c r="B30" s="221" t="s">
        <v>233</v>
      </c>
      <c r="C30" s="221"/>
      <c r="D30" s="221"/>
      <c r="E30" s="221"/>
      <c r="F30" s="221"/>
      <c r="G30" s="221"/>
      <c r="H30" s="221"/>
    </row>
    <row r="32" spans="1:8" ht="12.75">
      <c r="A32" s="222" t="s">
        <v>0</v>
      </c>
      <c r="B32" s="224" t="s">
        <v>234</v>
      </c>
      <c r="C32" s="222" t="s">
        <v>235</v>
      </c>
      <c r="D32" s="191"/>
      <c r="E32" s="192" t="s">
        <v>236</v>
      </c>
      <c r="F32" s="222" t="s">
        <v>237</v>
      </c>
      <c r="G32" s="222" t="s">
        <v>238</v>
      </c>
      <c r="H32" s="192" t="s">
        <v>236</v>
      </c>
    </row>
    <row r="33" spans="1:8" ht="12.75">
      <c r="A33" s="223"/>
      <c r="B33" s="225"/>
      <c r="C33" s="223"/>
      <c r="D33" s="193"/>
      <c r="E33" s="194">
        <v>40179</v>
      </c>
      <c r="F33" s="223"/>
      <c r="G33" s="223"/>
      <c r="H33" s="194">
        <v>40543</v>
      </c>
    </row>
    <row r="34" spans="1:8" ht="12.75">
      <c r="A34" s="195">
        <v>1</v>
      </c>
      <c r="B34" s="196" t="s">
        <v>239</v>
      </c>
      <c r="C34" s="195"/>
      <c r="D34" s="195"/>
      <c r="E34" s="197"/>
      <c r="F34" s="197"/>
      <c r="G34" s="197"/>
      <c r="H34" s="197">
        <f aca="true" t="shared" si="6" ref="H34:H42">E34+F34-G34</f>
        <v>0</v>
      </c>
    </row>
    <row r="35" spans="1:8" ht="12.75">
      <c r="A35" s="195">
        <v>2</v>
      </c>
      <c r="B35" s="196" t="s">
        <v>240</v>
      </c>
      <c r="C35" s="195"/>
      <c r="D35" s="195"/>
      <c r="E35" s="197"/>
      <c r="F35" s="197"/>
      <c r="G35" s="197"/>
      <c r="H35" s="197">
        <f t="shared" si="6"/>
        <v>0</v>
      </c>
    </row>
    <row r="36" spans="1:8" ht="12.75">
      <c r="A36" s="195">
        <v>3</v>
      </c>
      <c r="B36" s="196" t="s">
        <v>241</v>
      </c>
      <c r="C36" s="195"/>
      <c r="D36" s="195"/>
      <c r="E36" s="197"/>
      <c r="F36" s="197"/>
      <c r="G36" s="197"/>
      <c r="H36" s="197">
        <f t="shared" si="6"/>
        <v>0</v>
      </c>
    </row>
    <row r="37" spans="1:8" ht="12.75">
      <c r="A37" s="195">
        <v>4</v>
      </c>
      <c r="B37" s="196" t="s">
        <v>242</v>
      </c>
      <c r="C37" s="195"/>
      <c r="D37" s="195"/>
      <c r="E37" s="197">
        <v>3655008</v>
      </c>
      <c r="F37" s="197"/>
      <c r="G37" s="197"/>
      <c r="H37" s="197">
        <f t="shared" si="6"/>
        <v>3655008</v>
      </c>
    </row>
    <row r="38" spans="1:8" ht="12.75">
      <c r="A38" s="195">
        <v>5</v>
      </c>
      <c r="B38" s="196" t="s">
        <v>243</v>
      </c>
      <c r="C38" s="195"/>
      <c r="D38" s="195"/>
      <c r="E38" s="197"/>
      <c r="F38" s="13"/>
      <c r="G38" s="197"/>
      <c r="H38" s="197">
        <f t="shared" si="6"/>
        <v>0</v>
      </c>
    </row>
    <row r="39" spans="1:8" ht="12.75">
      <c r="A39" s="195">
        <v>1</v>
      </c>
      <c r="B39" s="196" t="s">
        <v>244</v>
      </c>
      <c r="C39" s="195"/>
      <c r="D39" s="195"/>
      <c r="E39" s="197">
        <v>860750</v>
      </c>
      <c r="F39" s="197"/>
      <c r="G39" s="197"/>
      <c r="H39" s="197">
        <f t="shared" si="6"/>
        <v>860750</v>
      </c>
    </row>
    <row r="40" spans="1:8" ht="12.75">
      <c r="A40" s="195">
        <v>2</v>
      </c>
      <c r="B40" s="10" t="s">
        <v>245</v>
      </c>
      <c r="C40" s="195"/>
      <c r="D40" s="195"/>
      <c r="E40" s="197">
        <v>30871665</v>
      </c>
      <c r="F40" s="197"/>
      <c r="G40" s="197"/>
      <c r="H40" s="197">
        <f t="shared" si="6"/>
        <v>30871665</v>
      </c>
    </row>
    <row r="41" spans="1:8" ht="12.75">
      <c r="A41" s="195">
        <v>3</v>
      </c>
      <c r="B41" s="10"/>
      <c r="C41" s="195"/>
      <c r="D41" s="195"/>
      <c r="E41" s="197"/>
      <c r="F41" s="197"/>
      <c r="G41" s="197"/>
      <c r="H41" s="197">
        <f t="shared" si="6"/>
        <v>0</v>
      </c>
    </row>
    <row r="42" spans="1:8" ht="13.5" thickBot="1">
      <c r="A42" s="198">
        <v>4</v>
      </c>
      <c r="B42" s="199"/>
      <c r="C42" s="198"/>
      <c r="D42" s="198"/>
      <c r="E42" s="200"/>
      <c r="F42" s="200"/>
      <c r="G42" s="200"/>
      <c r="H42" s="200">
        <f t="shared" si="6"/>
        <v>0</v>
      </c>
    </row>
    <row r="43" spans="1:8" ht="13.5" thickBot="1">
      <c r="A43" s="201"/>
      <c r="B43" s="202" t="s">
        <v>246</v>
      </c>
      <c r="C43" s="203"/>
      <c r="D43" s="203"/>
      <c r="E43" s="204">
        <f>SUM(E34:E42)</f>
        <v>35387423</v>
      </c>
      <c r="F43" s="204">
        <f>SUM(F34:F42)</f>
        <v>0</v>
      </c>
      <c r="G43" s="204">
        <f>SUM(G34:G42)</f>
        <v>0</v>
      </c>
      <c r="H43" s="205">
        <f>SUM(H34:H42)</f>
        <v>35387423</v>
      </c>
    </row>
    <row r="46" spans="2:8" ht="15.75">
      <c r="B46" s="221" t="s">
        <v>247</v>
      </c>
      <c r="C46" s="221"/>
      <c r="D46" s="221"/>
      <c r="E46" s="221"/>
      <c r="F46" s="221"/>
      <c r="G46" s="221"/>
      <c r="H46" s="221"/>
    </row>
    <row r="48" spans="1:8" ht="12.75">
      <c r="A48" s="222" t="s">
        <v>0</v>
      </c>
      <c r="B48" s="224" t="s">
        <v>234</v>
      </c>
      <c r="C48" s="222" t="s">
        <v>235</v>
      </c>
      <c r="D48" s="191"/>
      <c r="E48" s="192" t="s">
        <v>236</v>
      </c>
      <c r="F48" s="222" t="s">
        <v>237</v>
      </c>
      <c r="G48" s="222" t="s">
        <v>238</v>
      </c>
      <c r="H48" s="192" t="s">
        <v>236</v>
      </c>
    </row>
    <row r="49" spans="1:8" ht="12.75">
      <c r="A49" s="223"/>
      <c r="B49" s="225"/>
      <c r="C49" s="223"/>
      <c r="D49" s="193"/>
      <c r="E49" s="194">
        <v>40179</v>
      </c>
      <c r="F49" s="223"/>
      <c r="G49" s="223"/>
      <c r="H49" s="194">
        <v>40543</v>
      </c>
    </row>
    <row r="50" spans="1:8" ht="12.75">
      <c r="A50" s="195">
        <v>1</v>
      </c>
      <c r="B50" s="206" t="s">
        <v>239</v>
      </c>
      <c r="C50" s="195"/>
      <c r="D50" s="195"/>
      <c r="E50" s="197">
        <v>0</v>
      </c>
      <c r="F50" s="197">
        <v>0</v>
      </c>
      <c r="G50" s="197"/>
      <c r="H50" s="197">
        <f>E50+F50</f>
        <v>0</v>
      </c>
    </row>
    <row r="51" spans="1:8" ht="12.75">
      <c r="A51" s="195">
        <v>2</v>
      </c>
      <c r="B51" s="206" t="s">
        <v>240</v>
      </c>
      <c r="C51" s="195"/>
      <c r="D51" s="195"/>
      <c r="E51" s="197"/>
      <c r="F51" s="197"/>
      <c r="G51" s="197"/>
      <c r="H51" s="197">
        <f>E51+F51</f>
        <v>0</v>
      </c>
    </row>
    <row r="52" spans="1:8" ht="12.75">
      <c r="A52" s="195">
        <v>3</v>
      </c>
      <c r="B52" s="196" t="s">
        <v>248</v>
      </c>
      <c r="C52" s="195"/>
      <c r="D52" s="195"/>
      <c r="E52" s="197"/>
      <c r="F52" s="207"/>
      <c r="G52" s="197"/>
      <c r="H52" s="197">
        <f>E52+F52</f>
        <v>0</v>
      </c>
    </row>
    <row r="53" spans="1:8" ht="12.75">
      <c r="A53" s="195">
        <v>4</v>
      </c>
      <c r="B53" s="196" t="s">
        <v>242</v>
      </c>
      <c r="C53" s="195"/>
      <c r="D53" s="195"/>
      <c r="E53" s="197"/>
      <c r="F53" s="197"/>
      <c r="G53" s="197"/>
      <c r="H53" s="197">
        <f>E53+F53</f>
        <v>0</v>
      </c>
    </row>
    <row r="54" spans="1:8" ht="12.75">
      <c r="A54" s="195">
        <v>5</v>
      </c>
      <c r="B54" s="196" t="s">
        <v>243</v>
      </c>
      <c r="C54" s="195"/>
      <c r="D54" s="195"/>
      <c r="E54" s="197"/>
      <c r="F54" s="207"/>
      <c r="G54" s="197"/>
      <c r="H54" s="197">
        <f>E54+F54</f>
        <v>0</v>
      </c>
    </row>
    <row r="55" spans="1:8" ht="12.75">
      <c r="A55" s="195">
        <v>1</v>
      </c>
      <c r="B55" s="196" t="s">
        <v>244</v>
      </c>
      <c r="C55" s="195"/>
      <c r="D55" s="195"/>
      <c r="E55" s="197"/>
      <c r="F55" s="197"/>
      <c r="G55" s="197"/>
      <c r="H55" s="197"/>
    </row>
    <row r="56" spans="1:8" ht="12.75">
      <c r="A56" s="195">
        <v>2</v>
      </c>
      <c r="B56" s="10"/>
      <c r="C56" s="195"/>
      <c r="D56" s="195"/>
      <c r="E56" s="197"/>
      <c r="F56" s="197"/>
      <c r="G56" s="197"/>
      <c r="H56" s="197">
        <f>E56+F56-G56</f>
        <v>0</v>
      </c>
    </row>
    <row r="57" spans="1:8" ht="12.75">
      <c r="A57" s="195">
        <v>3</v>
      </c>
      <c r="B57" s="10"/>
      <c r="C57" s="195"/>
      <c r="D57" s="195"/>
      <c r="E57" s="197"/>
      <c r="F57" s="197"/>
      <c r="G57" s="197"/>
      <c r="H57" s="197">
        <f>E57+F57-G57</f>
        <v>0</v>
      </c>
    </row>
    <row r="58" spans="1:8" ht="13.5" thickBot="1">
      <c r="A58" s="198">
        <v>4</v>
      </c>
      <c r="B58" s="199"/>
      <c r="C58" s="198"/>
      <c r="D58" s="198"/>
      <c r="E58" s="200"/>
      <c r="F58" s="200"/>
      <c r="G58" s="200"/>
      <c r="H58" s="200">
        <f>E58+F58-G58</f>
        <v>0</v>
      </c>
    </row>
    <row r="59" spans="1:8" ht="13.5" thickBot="1">
      <c r="A59" s="201"/>
      <c r="B59" s="202" t="s">
        <v>246</v>
      </c>
      <c r="C59" s="203"/>
      <c r="D59" s="203"/>
      <c r="E59" s="204">
        <f>SUM(E50:E58)</f>
        <v>0</v>
      </c>
      <c r="F59" s="204">
        <f>SUM(F50:F58)</f>
        <v>0</v>
      </c>
      <c r="G59" s="204">
        <f>SUM(G50:G58)</f>
        <v>0</v>
      </c>
      <c r="H59" s="205">
        <f>SUM(H50:H58)</f>
        <v>0</v>
      </c>
    </row>
    <row r="60" ht="12.75">
      <c r="H60" s="208"/>
    </row>
    <row r="62" spans="2:8" ht="15.75">
      <c r="B62" s="221" t="s">
        <v>249</v>
      </c>
      <c r="C62" s="221"/>
      <c r="D62" s="221"/>
      <c r="E62" s="221"/>
      <c r="F62" s="221"/>
      <c r="G62" s="221"/>
      <c r="H62" s="221"/>
    </row>
    <row r="64" spans="1:8" ht="12.75">
      <c r="A64" s="222" t="s">
        <v>0</v>
      </c>
      <c r="B64" s="224" t="s">
        <v>234</v>
      </c>
      <c r="C64" s="222" t="s">
        <v>235</v>
      </c>
      <c r="D64" s="191"/>
      <c r="E64" s="192" t="s">
        <v>236</v>
      </c>
      <c r="F64" s="222" t="s">
        <v>237</v>
      </c>
      <c r="G64" s="222" t="s">
        <v>238</v>
      </c>
      <c r="H64" s="192" t="s">
        <v>236</v>
      </c>
    </row>
    <row r="65" spans="1:8" ht="12.75">
      <c r="A65" s="223"/>
      <c r="B65" s="225"/>
      <c r="C65" s="223"/>
      <c r="D65" s="193"/>
      <c r="E65" s="194">
        <v>40179</v>
      </c>
      <c r="F65" s="223"/>
      <c r="G65" s="223"/>
      <c r="H65" s="194">
        <v>40543</v>
      </c>
    </row>
    <row r="66" spans="1:8" ht="12.75">
      <c r="A66" s="195">
        <v>1</v>
      </c>
      <c r="B66" s="206" t="s">
        <v>239</v>
      </c>
      <c r="C66" s="195"/>
      <c r="D66" s="195"/>
      <c r="E66" s="197">
        <v>0</v>
      </c>
      <c r="F66" s="197"/>
      <c r="G66" s="197">
        <v>0</v>
      </c>
      <c r="H66" s="197">
        <f aca="true" t="shared" si="7" ref="H66:H74">E66+F66-G66</f>
        <v>0</v>
      </c>
    </row>
    <row r="67" spans="1:8" ht="12.75">
      <c r="A67" s="195">
        <v>2</v>
      </c>
      <c r="B67" s="196" t="s">
        <v>240</v>
      </c>
      <c r="C67" s="195"/>
      <c r="D67" s="195"/>
      <c r="E67" s="197">
        <v>0</v>
      </c>
      <c r="F67" s="197"/>
      <c r="G67" s="197"/>
      <c r="H67" s="197">
        <f t="shared" si="7"/>
        <v>0</v>
      </c>
    </row>
    <row r="68" spans="1:8" ht="12.75">
      <c r="A68" s="195">
        <v>3</v>
      </c>
      <c r="B68" s="196" t="s">
        <v>248</v>
      </c>
      <c r="C68" s="195"/>
      <c r="D68" s="195"/>
      <c r="E68" s="197">
        <v>0</v>
      </c>
      <c r="F68" s="208"/>
      <c r="G68" s="197"/>
      <c r="H68" s="197">
        <f t="shared" si="7"/>
        <v>0</v>
      </c>
    </row>
    <row r="69" spans="1:8" ht="12.75">
      <c r="A69" s="195">
        <v>4</v>
      </c>
      <c r="B69" s="196" t="s">
        <v>242</v>
      </c>
      <c r="C69" s="195"/>
      <c r="D69" s="195"/>
      <c r="E69" s="197">
        <v>0</v>
      </c>
      <c r="F69" s="197">
        <v>3655008</v>
      </c>
      <c r="G69" s="197"/>
      <c r="H69" s="197">
        <f t="shared" si="7"/>
        <v>3655008</v>
      </c>
    </row>
    <row r="70" spans="1:8" ht="12.75">
      <c r="A70" s="195">
        <v>5</v>
      </c>
      <c r="B70" s="196" t="s">
        <v>243</v>
      </c>
      <c r="C70" s="195"/>
      <c r="D70" s="195"/>
      <c r="E70" s="197">
        <v>0</v>
      </c>
      <c r="F70" s="197"/>
      <c r="G70" s="197"/>
      <c r="H70" s="197">
        <f t="shared" si="7"/>
        <v>0</v>
      </c>
    </row>
    <row r="71" spans="1:8" ht="12.75">
      <c r="A71" s="195">
        <v>1</v>
      </c>
      <c r="B71" s="196" t="s">
        <v>244</v>
      </c>
      <c r="C71" s="195"/>
      <c r="D71" s="195"/>
      <c r="E71" s="197">
        <v>0</v>
      </c>
      <c r="F71" s="197">
        <v>860750</v>
      </c>
      <c r="G71" s="197"/>
      <c r="H71" s="197">
        <f t="shared" si="7"/>
        <v>860750</v>
      </c>
    </row>
    <row r="72" spans="1:8" ht="12.75">
      <c r="A72" s="195">
        <v>2</v>
      </c>
      <c r="B72" s="196" t="s">
        <v>245</v>
      </c>
      <c r="C72" s="195"/>
      <c r="D72" s="195"/>
      <c r="E72" s="197">
        <v>0</v>
      </c>
      <c r="F72" s="197">
        <v>30871665</v>
      </c>
      <c r="G72" s="197"/>
      <c r="H72" s="197">
        <f t="shared" si="7"/>
        <v>30871665</v>
      </c>
    </row>
    <row r="73" spans="1:8" ht="12.75">
      <c r="A73" s="195">
        <v>3</v>
      </c>
      <c r="B73" s="10"/>
      <c r="C73" s="195"/>
      <c r="D73" s="195"/>
      <c r="E73" s="197">
        <v>0</v>
      </c>
      <c r="F73" s="197"/>
      <c r="G73" s="197"/>
      <c r="H73" s="197">
        <f t="shared" si="7"/>
        <v>0</v>
      </c>
    </row>
    <row r="74" spans="1:8" ht="13.5" thickBot="1">
      <c r="A74" s="198">
        <v>4</v>
      </c>
      <c r="B74" s="199"/>
      <c r="C74" s="198"/>
      <c r="D74" s="198"/>
      <c r="E74" s="197">
        <v>0</v>
      </c>
      <c r="F74" s="200"/>
      <c r="G74" s="200"/>
      <c r="H74" s="200">
        <f t="shared" si="7"/>
        <v>0</v>
      </c>
    </row>
    <row r="75" spans="1:8" ht="13.5" thickBot="1">
      <c r="A75" s="201"/>
      <c r="B75" s="202" t="s">
        <v>246</v>
      </c>
      <c r="C75" s="203"/>
      <c r="D75" s="203"/>
      <c r="E75" s="204">
        <f>SUM(E66:E74)</f>
        <v>0</v>
      </c>
      <c r="F75" s="204">
        <f>SUM(F66:F74)</f>
        <v>35387423</v>
      </c>
      <c r="G75" s="204">
        <f>SUM(G66:G74)</f>
        <v>0</v>
      </c>
      <c r="H75" s="205">
        <f>SUM(H66:H74)</f>
        <v>35387423</v>
      </c>
    </row>
    <row r="76" spans="1:8" ht="12.75">
      <c r="A76" s="33"/>
      <c r="B76" s="33"/>
      <c r="C76" s="33"/>
      <c r="D76" s="33"/>
      <c r="E76" s="33"/>
      <c r="F76" s="33"/>
      <c r="G76" s="209"/>
      <c r="H76" s="210"/>
    </row>
    <row r="77" spans="5:8" ht="12.75">
      <c r="E77" s="3"/>
      <c r="H77" s="3"/>
    </row>
    <row r="78" spans="5:8" ht="12.75">
      <c r="E78" s="3"/>
      <c r="H78" s="3"/>
    </row>
    <row r="79" spans="6:8" ht="15.75">
      <c r="F79" s="219" t="s">
        <v>250</v>
      </c>
      <c r="G79" s="219"/>
      <c r="H79" s="219"/>
    </row>
    <row r="80" spans="6:8" ht="12.75">
      <c r="F80" s="220"/>
      <c r="G80" s="220"/>
      <c r="H80" s="220"/>
    </row>
    <row r="82" ht="12.75">
      <c r="B82" s="190" t="s">
        <v>251</v>
      </c>
    </row>
    <row r="83" ht="12.75">
      <c r="B83" s="190" t="s">
        <v>252</v>
      </c>
    </row>
    <row r="84" spans="2:5" ht="12.75">
      <c r="B84" s="190"/>
      <c r="E84" s="2" t="s">
        <v>253</v>
      </c>
    </row>
    <row r="86" spans="1:5" ht="12.75">
      <c r="A86" s="10"/>
      <c r="B86" s="10"/>
      <c r="C86" s="13" t="s">
        <v>254</v>
      </c>
      <c r="D86" s="13"/>
      <c r="E86" s="13" t="s">
        <v>255</v>
      </c>
    </row>
    <row r="87" spans="1:5" ht="12.75">
      <c r="A87" s="10">
        <v>1</v>
      </c>
      <c r="B87" s="13" t="s">
        <v>256</v>
      </c>
      <c r="C87" s="23" t="s">
        <v>257</v>
      </c>
      <c r="D87" s="23"/>
      <c r="E87" s="23"/>
    </row>
    <row r="88" spans="1:5" ht="12.75">
      <c r="A88" s="10">
        <v>2</v>
      </c>
      <c r="B88" s="13" t="s">
        <v>256</v>
      </c>
      <c r="C88" s="23" t="s">
        <v>258</v>
      </c>
      <c r="D88" s="23"/>
      <c r="E88" s="10"/>
    </row>
    <row r="89" spans="1:5" ht="12.75">
      <c r="A89" s="10">
        <v>3</v>
      </c>
      <c r="B89" s="13" t="s">
        <v>256</v>
      </c>
      <c r="C89" s="23" t="s">
        <v>259</v>
      </c>
      <c r="D89" s="23"/>
      <c r="E89" s="10"/>
    </row>
    <row r="90" spans="1:5" ht="12.75">
      <c r="A90" s="10">
        <v>4</v>
      </c>
      <c r="B90" s="13" t="s">
        <v>256</v>
      </c>
      <c r="C90" s="23" t="s">
        <v>260</v>
      </c>
      <c r="D90" s="23"/>
      <c r="E90" s="10"/>
    </row>
    <row r="91" spans="1:5" ht="12.75">
      <c r="A91" s="10">
        <v>5</v>
      </c>
      <c r="B91" s="13" t="s">
        <v>256</v>
      </c>
      <c r="C91" s="23" t="s">
        <v>261</v>
      </c>
      <c r="D91" s="23"/>
      <c r="E91" s="10"/>
    </row>
    <row r="92" spans="1:5" ht="12.75">
      <c r="A92" s="10">
        <v>6</v>
      </c>
      <c r="B92" s="13" t="s">
        <v>256</v>
      </c>
      <c r="C92" s="23" t="s">
        <v>262</v>
      </c>
      <c r="D92" s="23"/>
      <c r="E92" s="10"/>
    </row>
    <row r="93" spans="1:5" ht="12.75">
      <c r="A93" s="10">
        <v>7</v>
      </c>
      <c r="B93" s="13" t="s">
        <v>256</v>
      </c>
      <c r="C93" s="23" t="s">
        <v>263</v>
      </c>
      <c r="D93" s="23"/>
      <c r="E93" s="10"/>
    </row>
    <row r="94" spans="1:5" ht="12.75">
      <c r="A94" s="10">
        <v>8</v>
      </c>
      <c r="B94" s="13" t="s">
        <v>256</v>
      </c>
      <c r="C94" s="23" t="s">
        <v>264</v>
      </c>
      <c r="D94" s="23"/>
      <c r="E94" s="10"/>
    </row>
    <row r="95" spans="1:5" ht="12.75">
      <c r="A95" s="13" t="s">
        <v>7</v>
      </c>
      <c r="B95" s="13"/>
      <c r="C95" s="13" t="s">
        <v>265</v>
      </c>
      <c r="D95" s="13"/>
      <c r="E95" s="13"/>
    </row>
    <row r="96" spans="1:5" ht="12.75">
      <c r="A96" s="10">
        <v>9</v>
      </c>
      <c r="B96" s="13" t="s">
        <v>266</v>
      </c>
      <c r="C96" s="23" t="s">
        <v>267</v>
      </c>
      <c r="D96" s="23"/>
      <c r="E96" s="10"/>
    </row>
    <row r="97" spans="1:5" ht="12.75">
      <c r="A97" s="10">
        <v>10</v>
      </c>
      <c r="B97" s="13" t="s">
        <v>266</v>
      </c>
      <c r="C97" s="23" t="s">
        <v>268</v>
      </c>
      <c r="D97" s="23"/>
      <c r="E97" s="23"/>
    </row>
    <row r="98" spans="1:5" ht="12.75">
      <c r="A98" s="10">
        <v>11</v>
      </c>
      <c r="B98" s="13" t="s">
        <v>266</v>
      </c>
      <c r="C98" s="23" t="s">
        <v>269</v>
      </c>
      <c r="D98" s="23"/>
      <c r="E98" s="10"/>
    </row>
    <row r="99" spans="1:5" ht="12.75">
      <c r="A99" s="13" t="s">
        <v>36</v>
      </c>
      <c r="B99" s="13"/>
      <c r="C99" s="13" t="s">
        <v>270</v>
      </c>
      <c r="D99" s="13"/>
      <c r="E99" s="13"/>
    </row>
    <row r="100" spans="1:5" ht="12.75">
      <c r="A100" s="10">
        <v>12</v>
      </c>
      <c r="B100" s="13" t="s">
        <v>271</v>
      </c>
      <c r="C100" s="23" t="s">
        <v>272</v>
      </c>
      <c r="D100" s="23"/>
      <c r="E100" s="10"/>
    </row>
    <row r="101" spans="1:5" ht="12.75">
      <c r="A101" s="10">
        <v>13</v>
      </c>
      <c r="B101" s="13" t="s">
        <v>271</v>
      </c>
      <c r="C101" s="13" t="s">
        <v>273</v>
      </c>
      <c r="D101" s="13"/>
      <c r="E101" s="10"/>
    </row>
    <row r="102" spans="1:5" ht="12.75">
      <c r="A102" s="10">
        <v>14</v>
      </c>
      <c r="B102" s="13" t="s">
        <v>271</v>
      </c>
      <c r="C102" s="23" t="s">
        <v>274</v>
      </c>
      <c r="D102" s="23"/>
      <c r="E102" s="10"/>
    </row>
    <row r="103" spans="1:5" ht="12.75">
      <c r="A103" s="10">
        <v>15</v>
      </c>
      <c r="B103" s="13" t="s">
        <v>271</v>
      </c>
      <c r="C103" s="23" t="s">
        <v>275</v>
      </c>
      <c r="D103" s="23"/>
      <c r="E103" s="10"/>
    </row>
    <row r="104" spans="1:5" ht="12.75">
      <c r="A104" s="10">
        <v>16</v>
      </c>
      <c r="B104" s="13" t="s">
        <v>271</v>
      </c>
      <c r="C104" s="23" t="s">
        <v>276</v>
      </c>
      <c r="D104" s="23"/>
      <c r="E104" s="10"/>
    </row>
    <row r="105" spans="1:5" ht="12.75">
      <c r="A105" s="10">
        <v>17</v>
      </c>
      <c r="B105" s="13" t="s">
        <v>271</v>
      </c>
      <c r="C105" s="23" t="s">
        <v>277</v>
      </c>
      <c r="D105" s="23"/>
      <c r="E105" s="10"/>
    </row>
    <row r="106" spans="1:5" ht="12.75">
      <c r="A106" s="10">
        <v>18</v>
      </c>
      <c r="B106" s="13" t="s">
        <v>271</v>
      </c>
      <c r="C106" s="23" t="s">
        <v>278</v>
      </c>
      <c r="D106" s="23"/>
      <c r="E106" s="10"/>
    </row>
    <row r="107" spans="1:5" ht="12.75">
      <c r="A107" s="10">
        <v>19</v>
      </c>
      <c r="B107" s="13" t="s">
        <v>271</v>
      </c>
      <c r="C107" s="23" t="s">
        <v>279</v>
      </c>
      <c r="D107" s="23"/>
      <c r="E107" s="10"/>
    </row>
    <row r="108" spans="1:5" ht="12.75">
      <c r="A108" s="13" t="s">
        <v>148</v>
      </c>
      <c r="B108" s="13"/>
      <c r="C108" s="13" t="s">
        <v>280</v>
      </c>
      <c r="D108" s="13"/>
      <c r="E108" s="10"/>
    </row>
    <row r="109" spans="1:5" ht="12.75">
      <c r="A109" s="10">
        <v>20</v>
      </c>
      <c r="B109" s="13" t="s">
        <v>281</v>
      </c>
      <c r="C109" s="23" t="s">
        <v>282</v>
      </c>
      <c r="D109" s="23"/>
      <c r="E109" s="10"/>
    </row>
    <row r="110" spans="1:5" ht="12.75">
      <c r="A110" s="10">
        <v>21</v>
      </c>
      <c r="B110" s="13" t="s">
        <v>281</v>
      </c>
      <c r="C110" s="23" t="s">
        <v>283</v>
      </c>
      <c r="D110" s="23"/>
      <c r="E110" s="23"/>
    </row>
    <row r="111" spans="1:5" ht="12.75">
      <c r="A111" s="10">
        <v>22</v>
      </c>
      <c r="B111" s="13" t="s">
        <v>281</v>
      </c>
      <c r="C111" s="23" t="s">
        <v>284</v>
      </c>
      <c r="D111" s="23"/>
      <c r="E111" s="23"/>
    </row>
    <row r="112" spans="1:5" ht="12.75">
      <c r="A112" s="10">
        <v>23</v>
      </c>
      <c r="B112" s="13" t="s">
        <v>281</v>
      </c>
      <c r="C112" s="23" t="s">
        <v>285</v>
      </c>
      <c r="D112" s="23"/>
      <c r="E112" s="10"/>
    </row>
    <row r="113" spans="1:5" ht="12.75">
      <c r="A113" s="13" t="s">
        <v>286</v>
      </c>
      <c r="B113" s="13"/>
      <c r="C113" s="13" t="s">
        <v>287</v>
      </c>
      <c r="D113" s="13"/>
      <c r="E113" s="10"/>
    </row>
    <row r="114" spans="1:5" ht="12.75">
      <c r="A114" s="10">
        <v>24</v>
      </c>
      <c r="B114" s="13" t="s">
        <v>288</v>
      </c>
      <c r="C114" s="23" t="s">
        <v>289</v>
      </c>
      <c r="D114" s="23"/>
      <c r="E114" s="10"/>
    </row>
    <row r="115" spans="1:5" ht="12.75">
      <c r="A115" s="10">
        <v>25</v>
      </c>
      <c r="B115" s="13" t="s">
        <v>288</v>
      </c>
      <c r="C115" s="23" t="s">
        <v>290</v>
      </c>
      <c r="D115" s="23"/>
      <c r="E115" s="10"/>
    </row>
    <row r="116" spans="1:5" ht="12.75">
      <c r="A116" s="10">
        <v>26</v>
      </c>
      <c r="B116" s="13" t="s">
        <v>288</v>
      </c>
      <c r="C116" s="23" t="s">
        <v>291</v>
      </c>
      <c r="D116" s="23"/>
      <c r="E116" s="10"/>
    </row>
    <row r="117" spans="1:5" ht="12.75">
      <c r="A117" s="10">
        <v>27</v>
      </c>
      <c r="B117" s="13" t="s">
        <v>288</v>
      </c>
      <c r="C117" s="23" t="s">
        <v>292</v>
      </c>
      <c r="D117" s="23"/>
      <c r="E117" s="10"/>
    </row>
    <row r="118" spans="1:5" ht="12.75">
      <c r="A118" s="10">
        <v>28</v>
      </c>
      <c r="B118" s="13" t="s">
        <v>288</v>
      </c>
      <c r="C118" s="23" t="s">
        <v>293</v>
      </c>
      <c r="D118" s="23"/>
      <c r="E118" s="23"/>
    </row>
    <row r="119" spans="1:5" ht="12.75">
      <c r="A119" s="10">
        <v>29</v>
      </c>
      <c r="B119" s="13" t="s">
        <v>288</v>
      </c>
      <c r="C119" s="211" t="s">
        <v>294</v>
      </c>
      <c r="D119" s="211"/>
      <c r="E119" s="10"/>
    </row>
    <row r="120" spans="1:5" ht="12.75">
      <c r="A120" s="10">
        <v>30</v>
      </c>
      <c r="B120" s="13" t="s">
        <v>288</v>
      </c>
      <c r="C120" s="23" t="s">
        <v>295</v>
      </c>
      <c r="D120" s="23"/>
      <c r="E120" s="10"/>
    </row>
    <row r="121" spans="1:5" ht="12.75">
      <c r="A121" s="10">
        <v>31</v>
      </c>
      <c r="B121" s="13" t="s">
        <v>288</v>
      </c>
      <c r="C121" s="23" t="s">
        <v>296</v>
      </c>
      <c r="D121" s="23"/>
      <c r="E121" s="10"/>
    </row>
    <row r="122" spans="1:5" ht="12.75">
      <c r="A122" s="10">
        <v>32</v>
      </c>
      <c r="B122" s="13" t="s">
        <v>288</v>
      </c>
      <c r="C122" s="23" t="s">
        <v>297</v>
      </c>
      <c r="D122" s="23"/>
      <c r="E122" s="10"/>
    </row>
    <row r="123" spans="1:5" ht="12.75">
      <c r="A123" s="10">
        <v>33</v>
      </c>
      <c r="B123" s="13" t="s">
        <v>288</v>
      </c>
      <c r="C123" s="23" t="s">
        <v>298</v>
      </c>
      <c r="D123" s="23"/>
      <c r="E123" s="174"/>
    </row>
    <row r="124" spans="1:5" ht="12.75">
      <c r="A124" s="212">
        <v>34</v>
      </c>
      <c r="B124" s="13" t="s">
        <v>288</v>
      </c>
      <c r="C124" s="23" t="s">
        <v>299</v>
      </c>
      <c r="D124" s="23"/>
      <c r="E124" s="10"/>
    </row>
    <row r="125" spans="1:5" ht="12.75">
      <c r="A125" s="13" t="s">
        <v>300</v>
      </c>
      <c r="B125" s="10"/>
      <c r="C125" s="13" t="s">
        <v>301</v>
      </c>
      <c r="D125" s="13"/>
      <c r="E125" s="13"/>
    </row>
    <row r="126" spans="1:5" ht="12.75">
      <c r="A126" s="10"/>
      <c r="B126" s="10"/>
      <c r="C126" s="13" t="s">
        <v>302</v>
      </c>
      <c r="D126" s="13"/>
      <c r="E126" s="25"/>
    </row>
    <row r="129" spans="2:5" ht="12.75">
      <c r="B129" s="213" t="s">
        <v>303</v>
      </c>
      <c r="C129" s="199"/>
      <c r="D129" s="199"/>
      <c r="E129" s="13" t="s">
        <v>304</v>
      </c>
    </row>
    <row r="130" spans="2:5" ht="12.75">
      <c r="B130" s="47"/>
      <c r="C130" s="214"/>
      <c r="D130" s="214"/>
      <c r="E130" s="214"/>
    </row>
    <row r="131" spans="2:5" ht="12.75">
      <c r="B131" s="215" t="s">
        <v>305</v>
      </c>
      <c r="C131" s="215"/>
      <c r="D131" s="215"/>
      <c r="E131" s="10">
        <v>0</v>
      </c>
    </row>
    <row r="132" spans="2:5" ht="12.75">
      <c r="B132" s="10" t="s">
        <v>306</v>
      </c>
      <c r="C132" s="10"/>
      <c r="D132" s="10"/>
      <c r="E132" s="10">
        <v>3</v>
      </c>
    </row>
    <row r="133" spans="2:5" ht="12.75">
      <c r="B133" s="10" t="s">
        <v>307</v>
      </c>
      <c r="C133" s="10"/>
      <c r="D133" s="10"/>
      <c r="E133" s="10"/>
    </row>
    <row r="134" spans="2:5" ht="12.75">
      <c r="B134" s="10" t="s">
        <v>308</v>
      </c>
      <c r="C134" s="10"/>
      <c r="D134" s="10"/>
      <c r="E134" s="10">
        <v>1</v>
      </c>
    </row>
    <row r="135" spans="2:5" ht="12.75">
      <c r="B135" s="216" t="s">
        <v>309</v>
      </c>
      <c r="C135" s="199"/>
      <c r="D135" s="199"/>
      <c r="E135" s="10"/>
    </row>
    <row r="136" spans="2:5" ht="12.75">
      <c r="B136" s="217"/>
      <c r="C136" s="218" t="s">
        <v>310</v>
      </c>
      <c r="D136" s="218"/>
      <c r="E136" s="218">
        <f>SUM(E131:E135)</f>
        <v>4</v>
      </c>
    </row>
    <row r="138" ht="12.75">
      <c r="E138" s="2" t="s">
        <v>250</v>
      </c>
    </row>
  </sheetData>
  <sheetProtection/>
  <mergeCells count="20">
    <mergeCell ref="B30:H30"/>
    <mergeCell ref="A32:A33"/>
    <mergeCell ref="B32:B33"/>
    <mergeCell ref="C32:C33"/>
    <mergeCell ref="F32:F33"/>
    <mergeCell ref="G32:G33"/>
    <mergeCell ref="B46:H46"/>
    <mergeCell ref="A48:A49"/>
    <mergeCell ref="B48:B49"/>
    <mergeCell ref="C48:C49"/>
    <mergeCell ref="F48:F49"/>
    <mergeCell ref="G48:G49"/>
    <mergeCell ref="F79:H79"/>
    <mergeCell ref="F80:H80"/>
    <mergeCell ref="B62:H62"/>
    <mergeCell ref="A64:A65"/>
    <mergeCell ref="B64:B65"/>
    <mergeCell ref="C64:C65"/>
    <mergeCell ref="F64:F65"/>
    <mergeCell ref="G64:G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Silvi Hoxha</cp:lastModifiedBy>
  <cp:lastPrinted>2011-05-26T11:13:45Z</cp:lastPrinted>
  <dcterms:created xsi:type="dcterms:W3CDTF">2009-03-20T14:39:01Z</dcterms:created>
  <dcterms:modified xsi:type="dcterms:W3CDTF">2020-05-04T13:25:50Z</dcterms:modified>
  <cp:category/>
  <cp:version/>
  <cp:contentType/>
  <cp:contentStatus/>
</cp:coreProperties>
</file>